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13905" windowHeight="12765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2'!$A$8:$F$44</definedName>
    <definedName name="TABLE" localSheetId="2">'раздел 3'!$A$8:$F$16</definedName>
    <definedName name="_xlnm.Print_Titles" localSheetId="1">'раздел 2'!$8:$8</definedName>
    <definedName name="_xlnm.Print_Titles" localSheetId="2">'раздел 3'!$8:$9</definedName>
    <definedName name="_xlnm.Print_Area" localSheetId="0">'раздел 1'!$A$1:$G$37</definedName>
    <definedName name="_xlnm.Print_Area" localSheetId="1">'раздел 2'!$A$1:$F$106</definedName>
    <definedName name="_xlnm.Print_Area" localSheetId="2">'раздел 3'!$A$1:$I$24</definedName>
  </definedNames>
  <calcPr calcId="152511"/>
</workbook>
</file>

<file path=xl/calcChain.xml><?xml version="1.0" encoding="utf-8"?>
<calcChain xmlns="http://schemas.openxmlformats.org/spreadsheetml/2006/main">
  <c r="E100" i="7" l="1"/>
  <c r="D100" i="7"/>
  <c r="D32" i="7" l="1"/>
  <c r="D53" i="7"/>
  <c r="D25" i="7"/>
  <c r="D70" i="7" l="1"/>
  <c r="D67" i="7"/>
  <c r="D64" i="7"/>
  <c r="D69" i="7"/>
  <c r="D66" i="7"/>
  <c r="D63" i="7"/>
  <c r="D52" i="7" l="1"/>
  <c r="D31" i="7"/>
  <c r="D24" i="7"/>
  <c r="D30" i="7" l="1"/>
  <c r="F71" i="7" l="1"/>
  <c r="F65" i="7"/>
  <c r="F62" i="7"/>
  <c r="F55" i="7"/>
  <c r="E55" i="7"/>
  <c r="D55" i="7"/>
  <c r="F51" i="7"/>
  <c r="F48" i="7"/>
  <c r="E48" i="7"/>
  <c r="D48" i="7"/>
  <c r="F44" i="7"/>
  <c r="E44" i="7"/>
  <c r="D44" i="7"/>
  <c r="F41" i="7"/>
  <c r="E41" i="7"/>
  <c r="D41" i="7"/>
  <c r="F37" i="7"/>
  <c r="E37" i="7"/>
  <c r="D37" i="7"/>
  <c r="F34" i="7"/>
  <c r="E34" i="7"/>
  <c r="D34" i="7"/>
  <c r="F30" i="7"/>
  <c r="F27" i="7"/>
  <c r="E27" i="7"/>
  <c r="D27" i="7"/>
  <c r="F23" i="7"/>
  <c r="F20" i="7"/>
  <c r="E20" i="7"/>
  <c r="D20" i="7"/>
  <c r="F14" i="7"/>
  <c r="E14" i="7"/>
  <c r="D14" i="7"/>
  <c r="F13" i="7"/>
  <c r="E13" i="7"/>
  <c r="D13" i="7"/>
  <c r="F12" i="7" l="1"/>
  <c r="F33" i="7"/>
  <c r="F40" i="7"/>
  <c r="E40" i="7"/>
  <c r="D77" i="7"/>
  <c r="D74" i="7" s="1"/>
  <c r="D23" i="7"/>
  <c r="D19" i="7" s="1"/>
  <c r="D68" i="7"/>
  <c r="E77" i="7"/>
  <c r="E74" i="7" s="1"/>
  <c r="E65" i="7"/>
  <c r="D26" i="7"/>
  <c r="E68" i="7"/>
  <c r="E71" i="7"/>
  <c r="D40" i="7"/>
  <c r="F58" i="7"/>
  <c r="F54" i="7" s="1"/>
  <c r="D65" i="7"/>
  <c r="D12" i="7"/>
  <c r="D51" i="7"/>
  <c r="D47" i="7" s="1"/>
  <c r="E51" i="7"/>
  <c r="E47" i="7" s="1"/>
  <c r="D62" i="7"/>
  <c r="E62" i="7"/>
  <c r="F68" i="7"/>
  <c r="F61" i="7" s="1"/>
  <c r="D71" i="7"/>
  <c r="F77" i="7"/>
  <c r="F74" i="7" s="1"/>
  <c r="D85" i="7"/>
  <c r="D82" i="7" s="1"/>
  <c r="D90" i="7" s="1"/>
  <c r="E12" i="7"/>
  <c r="E17" i="7"/>
  <c r="F26" i="7"/>
  <c r="D33" i="7"/>
  <c r="E33" i="7"/>
  <c r="F19" i="7"/>
  <c r="E30" i="7"/>
  <c r="E26" i="7" s="1"/>
  <c r="D58" i="7"/>
  <c r="D54" i="7" s="1"/>
  <c r="F16" i="7"/>
  <c r="D17" i="7"/>
  <c r="F47" i="7"/>
  <c r="E58" i="7"/>
  <c r="E54" i="7" s="1"/>
  <c r="E16" i="7"/>
  <c r="F17" i="7"/>
  <c r="E23" i="7"/>
  <c r="E19" i="7" s="1"/>
  <c r="D16" i="7"/>
  <c r="D15" i="7" l="1"/>
  <c r="D11" i="7" s="1"/>
  <c r="D61" i="7"/>
  <c r="E61" i="7"/>
  <c r="F15" i="7"/>
  <c r="F11" i="7" s="1"/>
  <c r="F9" i="7" s="1"/>
  <c r="E15" i="7"/>
  <c r="E11" i="7" s="1"/>
  <c r="E9" i="7" l="1"/>
  <c r="D9" i="7"/>
  <c r="F85" i="7" l="1"/>
  <c r="F82" i="7" l="1"/>
  <c r="F90" i="7" s="1"/>
  <c r="E85" i="7" l="1"/>
  <c r="E82" i="7" l="1"/>
  <c r="E90" i="7" s="1"/>
  <c r="F100" i="7" l="1"/>
</calcChain>
</file>

<file path=xl/sharedStrings.xml><?xml version="1.0" encoding="utf-8"?>
<sst xmlns="http://schemas.openxmlformats.org/spreadsheetml/2006/main" count="293" uniqueCount="134">
  <si>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</si>
  <si>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</si>
  <si>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</si>
  <si>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</si>
  <si>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</si>
  <si>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</si>
  <si>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</si>
  <si>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</si>
  <si>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</si>
  <si>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</si>
  <si>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</si>
  <si>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</si>
  <si>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</si>
  <si>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</si>
  <si>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</si>
  <si>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</si>
  <si>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</si>
  <si>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</si>
  <si>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</si>
  <si>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</si>
  <si>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</si>
  <si>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</si>
  <si>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</si>
  <si>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</si>
  <si>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</si>
  <si>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</si>
  <si>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</si>
  <si>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</si>
  <si>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</si>
  <si>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</si>
  <si>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</si>
  <si>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</si>
  <si>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</si>
  <si>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</si>
  <si>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</si>
  <si>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</si>
  <si>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</si>
  <si>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</si>
  <si>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</si>
  <si>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</si>
  <si>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</si>
  <si>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</si>
  <si>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</si>
  <si>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</si>
  <si>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</si>
  <si>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</si>
  <si>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</si>
  <si>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</si>
  <si>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</si>
  <si>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</si>
  <si>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</si>
  <si>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</si>
  <si>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</si>
  <si>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</si>
  <si>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</si>
  <si>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</si>
  <si>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</si>
  <si>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</si>
  <si>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</si>
  <si>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</si>
  <si>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</si>
  <si>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</si>
  <si>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</si>
  <si>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</si>
  <si>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</si>
  <si>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</si>
  <si>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</si>
  <si>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</si>
  <si>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</si>
  <si>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</si>
  <si>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</si>
  <si>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</si>
  <si>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</si>
  <si>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</si>
  <si>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</si>
  <si>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</si>
  <si>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</si>
  <si>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</si>
  <si>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</si>
  <si>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</si>
  <si>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</si>
  <si>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</si>
  <si>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</si>
  <si>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</si>
  <si>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</si>
  <si>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</si>
  <si>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</si>
  <si>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</si>
  <si>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</si>
  <si>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</si>
  <si>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</si>
  <si>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</si>
  <si>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</si>
  <si>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</si>
  <si>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</si>
  <si>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</si>
  <si>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</si>
  <si>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</si>
  <si>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</si>
  <si>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</si>
  <si>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</si>
  <si>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</si>
  <si>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</si>
  <si>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</si>
  <si>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</si>
  <si>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</si>
  <si>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</si>
  <si>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</si>
  <si>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</si>
  <si>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</si>
  <si>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</si>
  <si>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</si>
  <si>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</si>
  <si>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</si>
  <si>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</si>
  <si>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</si>
  <si>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>Фактические показатели за 2019 год</t>
  </si>
  <si>
    <t>Показатели, утвержденные на 2020 год</t>
  </si>
  <si>
    <t>Предложение на 2021 год</t>
  </si>
  <si>
    <t>Исполнитель:
зам.начальника департамента
И.Ю. Швыдкина
тел. 71355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</si>
  <si>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</si>
  <si>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</si>
  <si>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Фактические показатели за 2019 год (на 31.12.2019)</t>
  </si>
  <si>
    <t>Показатели, утвержденные на 2020 год (на 01.03.2020)</t>
  </si>
  <si>
    <t>Общество с ограниченной ответственностью "Газпром энергосбыт Брянск"</t>
  </si>
  <si>
    <t>ООО "Газпром энергосбыт Брянск"</t>
  </si>
  <si>
    <t>Бычкова Татьяна Валентиновна</t>
  </si>
  <si>
    <t>gesbb@elektro-32.ru</t>
  </si>
  <si>
    <t>+7 3462 37-58-21</t>
  </si>
  <si>
    <t>Приказ Департамента ТЭК и ЖКХ Брянской области от 29.10.2018 г. № 121</t>
  </si>
  <si>
    <t>не действует</t>
  </si>
  <si>
    <t>Приказ Департамента ТЭК и ЖКХ Брянской области от 29.10.2018 г. № 121. Предложения по корректировке размещены на http://www.elektro-32.ru/раскрытие информации/инвестиционные программы</t>
  </si>
  <si>
    <t>628403, Российская Федерация, Тюменская область, Ханты-Мансийский автономный округ-Югра, г. Сургут, пр-т Мира, д. 43</t>
  </si>
  <si>
    <t>о размере сбытовых надбавок гарантирующего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</si>
</sst>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  <numFmt numFmtId="168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2" fontId="10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8" fontId="10" fillId="0" borderId="2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  <xf numFmtId="167" fontId="7" fillId="0" borderId="2" xfId="1" applyNumberFormat="1" applyFont="1" applyBorder="1" applyAlignment="1">
      <alignment horizontal="right" vertical="center"/>
    </xf>
  </cellXfs>
  <cellStyles count="7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topLeftCell="A16" zoomScale="80" zoomScaleNormal="75" zoomScaleSheetLayoutView="80" workbookViewId="0">
      <selection activeCell="K11" sqref="K11"/>
    </sheetView>
  </sheetViews>
  <sheetFormatPr defaultColWidth="9.140625" defaultRowHeight="18.75" x14ac:dyDescent="0.25"/>
  <cols>
    <col min="1" max="4" width="12.7109375" style="1" customWidth="1"/>
    <col min="5" max="7" width="22.42578125" style="1" customWidth="1"/>
    <col min="8" max="16384" width="9.140625" style="1"/>
  </cols>
  <sheetData>
    <row r="1" spans="1:7" ht="81.75" customHeight="1" x14ac:dyDescent="0.25">
      <c r="F1" s="43" t="s">
        <v>111</v>
      </c>
      <c r="G1" s="43"/>
    </row>
    <row r="2" spans="1:7" hidden="1" x14ac:dyDescent="0.25"/>
    <row r="3" spans="1:7" hidden="1" x14ac:dyDescent="0.25">
      <c r="G3" s="4"/>
    </row>
    <row r="4" spans="1:7" ht="32.25" customHeight="1" x14ac:dyDescent="0.25"/>
    <row r="5" spans="1:7" x14ac:dyDescent="0.25">
      <c r="A5" s="40" t="s">
        <v>0</v>
      </c>
      <c r="B5" s="40"/>
      <c r="C5" s="40"/>
      <c r="D5" s="40"/>
      <c r="E5" s="40"/>
      <c r="F5" s="40"/>
      <c r="G5" s="40"/>
    </row>
    <row r="6" spans="1:7" ht="59.25" customHeight="1" x14ac:dyDescent="0.25">
      <c r="A6" s="40" t="s">
        <v>133</v>
      </c>
      <c r="B6" s="40"/>
      <c r="C6" s="40"/>
      <c r="D6" s="40"/>
      <c r="E6" s="40"/>
      <c r="F6" s="40"/>
      <c r="G6" s="40"/>
    </row>
    <row r="7" spans="1:7" ht="33" customHeight="1" x14ac:dyDescent="0.25">
      <c r="A7" s="42" t="s">
        <v>1</v>
      </c>
      <c r="B7" s="42"/>
      <c r="C7" s="42"/>
      <c r="D7" s="39">
        <v>2021</v>
      </c>
      <c r="E7" s="39"/>
      <c r="F7" s="39"/>
      <c r="G7" s="3" t="s">
        <v>2</v>
      </c>
    </row>
    <row r="8" spans="1:7" ht="30.75" customHeight="1" x14ac:dyDescent="0.25">
      <c r="A8" s="46" t="s">
        <v>3</v>
      </c>
      <c r="B8" s="46"/>
      <c r="C8" s="46"/>
      <c r="D8" s="46"/>
      <c r="E8" s="46"/>
      <c r="F8" s="46"/>
      <c r="G8" s="46"/>
    </row>
    <row r="9" spans="1:7" ht="45" customHeight="1" x14ac:dyDescent="0.25">
      <c r="A9" s="47" t="s">
        <v>124</v>
      </c>
      <c r="B9" s="47"/>
      <c r="C9" s="47"/>
      <c r="D9" s="47"/>
      <c r="E9" s="47"/>
      <c r="F9" s="47"/>
      <c r="G9" s="47"/>
    </row>
    <row r="10" spans="1:7" ht="21" customHeight="1" x14ac:dyDescent="0.25">
      <c r="A10" s="46" t="s">
        <v>4</v>
      </c>
      <c r="B10" s="46"/>
      <c r="C10" s="46"/>
      <c r="D10" s="46"/>
      <c r="E10" s="46"/>
      <c r="F10" s="46"/>
      <c r="G10" s="46"/>
    </row>
    <row r="11" spans="1:7" ht="33" customHeight="1" x14ac:dyDescent="0.3">
      <c r="A11" s="3"/>
      <c r="B11" s="5"/>
      <c r="C11" s="5"/>
    </row>
    <row r="12" spans="1:7" s="30" customFormat="1" ht="30" customHeight="1" x14ac:dyDescent="0.25">
      <c r="A12" s="40" t="s">
        <v>112</v>
      </c>
      <c r="B12" s="40"/>
      <c r="C12" s="40"/>
      <c r="D12" s="40"/>
      <c r="E12" s="40"/>
      <c r="F12" s="40"/>
      <c r="G12" s="40"/>
    </row>
    <row r="13" spans="1:7" s="30" customFormat="1" x14ac:dyDescent="0.25"/>
    <row r="14" spans="1:7" s="30" customFormat="1" ht="38.25" customHeight="1" x14ac:dyDescent="0.25">
      <c r="A14" s="2" t="s">
        <v>5</v>
      </c>
      <c r="E14" s="41" t="s">
        <v>124</v>
      </c>
      <c r="F14" s="41"/>
      <c r="G14" s="41"/>
    </row>
    <row r="15" spans="1:7" s="30" customFormat="1" x14ac:dyDescent="0.25">
      <c r="E15" s="29"/>
      <c r="F15" s="29"/>
      <c r="G15" s="29"/>
    </row>
    <row r="16" spans="1:7" s="30" customFormat="1" ht="25.5" customHeight="1" x14ac:dyDescent="0.25">
      <c r="A16" s="2" t="s">
        <v>6</v>
      </c>
      <c r="E16" s="41" t="s">
        <v>125</v>
      </c>
      <c r="F16" s="41"/>
      <c r="G16" s="41"/>
    </row>
    <row r="17" spans="1:7" s="30" customFormat="1" x14ac:dyDescent="0.25">
      <c r="E17" s="29"/>
      <c r="F17" s="29"/>
      <c r="G17" s="29"/>
    </row>
    <row r="18" spans="1:7" s="30" customFormat="1" ht="64.5" customHeight="1" x14ac:dyDescent="0.25">
      <c r="A18" s="2" t="s">
        <v>7</v>
      </c>
      <c r="E18" s="41" t="s">
        <v>132</v>
      </c>
      <c r="F18" s="41"/>
      <c r="G18" s="41"/>
    </row>
    <row r="19" spans="1:7" s="30" customFormat="1" x14ac:dyDescent="0.25">
      <c r="E19" s="29"/>
      <c r="F19" s="29"/>
      <c r="G19" s="29"/>
    </row>
    <row r="20" spans="1:7" s="30" customFormat="1" ht="58.5" customHeight="1" x14ac:dyDescent="0.25">
      <c r="A20" s="2" t="s">
        <v>8</v>
      </c>
      <c r="E20" s="41" t="s">
        <v>132</v>
      </c>
      <c r="F20" s="41"/>
      <c r="G20" s="41"/>
    </row>
    <row r="21" spans="1:7" s="30" customFormat="1" x14ac:dyDescent="0.25">
      <c r="E21" s="29"/>
      <c r="F21" s="29"/>
      <c r="G21" s="29"/>
    </row>
    <row r="22" spans="1:7" s="30" customFormat="1" x14ac:dyDescent="0.25">
      <c r="A22" s="2" t="s">
        <v>9</v>
      </c>
      <c r="E22" s="41">
        <v>8602173527</v>
      </c>
      <c r="F22" s="41"/>
      <c r="G22" s="41"/>
    </row>
    <row r="23" spans="1:7" s="30" customFormat="1" x14ac:dyDescent="0.25">
      <c r="E23" s="29"/>
      <c r="F23" s="29"/>
      <c r="G23" s="29"/>
    </row>
    <row r="24" spans="1:7" s="30" customFormat="1" ht="30.75" customHeight="1" x14ac:dyDescent="0.25">
      <c r="A24" s="2" t="s">
        <v>10</v>
      </c>
      <c r="B24" s="2"/>
      <c r="E24" s="41">
        <v>860201001</v>
      </c>
      <c r="F24" s="41"/>
      <c r="G24" s="41"/>
    </row>
    <row r="25" spans="1:7" s="30" customFormat="1" x14ac:dyDescent="0.25">
      <c r="E25" s="29"/>
      <c r="F25" s="29"/>
      <c r="G25" s="29"/>
    </row>
    <row r="26" spans="1:7" s="30" customFormat="1" ht="18.75" customHeight="1" x14ac:dyDescent="0.25">
      <c r="A26" s="2" t="s">
        <v>11</v>
      </c>
      <c r="B26" s="2"/>
      <c r="E26" s="41" t="s">
        <v>126</v>
      </c>
      <c r="F26" s="41"/>
      <c r="G26" s="41"/>
    </row>
    <row r="27" spans="1:7" s="30" customFormat="1" x14ac:dyDescent="0.25">
      <c r="E27" s="29"/>
      <c r="F27" s="29"/>
      <c r="G27" s="29"/>
    </row>
    <row r="28" spans="1:7" s="30" customFormat="1" ht="18.75" customHeight="1" x14ac:dyDescent="0.25">
      <c r="A28" s="2" t="s">
        <v>12</v>
      </c>
      <c r="B28" s="2"/>
      <c r="E28" s="44" t="s">
        <v>127</v>
      </c>
      <c r="F28" s="41"/>
      <c r="G28" s="41"/>
    </row>
    <row r="29" spans="1:7" s="30" customFormat="1" x14ac:dyDescent="0.25">
      <c r="E29" s="29"/>
      <c r="F29" s="29"/>
      <c r="G29" s="29"/>
    </row>
    <row r="30" spans="1:7" s="30" customFormat="1" ht="18.75" customHeight="1" x14ac:dyDescent="0.25">
      <c r="A30" s="2" t="s">
        <v>13</v>
      </c>
      <c r="B30" s="2"/>
      <c r="E30" s="45" t="s">
        <v>128</v>
      </c>
      <c r="F30" s="45"/>
      <c r="G30" s="45"/>
    </row>
    <row r="31" spans="1:7" s="30" customFormat="1" x14ac:dyDescent="0.25">
      <c r="E31" s="29"/>
      <c r="F31" s="29"/>
      <c r="G31" s="29"/>
    </row>
    <row r="32" spans="1:7" s="30" customFormat="1" ht="18.75" customHeight="1" x14ac:dyDescent="0.25">
      <c r="A32" s="2" t="s">
        <v>14</v>
      </c>
      <c r="B32" s="2"/>
      <c r="E32" s="41"/>
      <c r="F32" s="41"/>
      <c r="G32" s="41"/>
    </row>
  </sheetData>
  <mergeCells count="19">
    <mergeCell ref="F1:G1"/>
    <mergeCell ref="E32:G32"/>
    <mergeCell ref="E22:G22"/>
    <mergeCell ref="E24:G24"/>
    <mergeCell ref="E26:G26"/>
    <mergeCell ref="E28:G28"/>
    <mergeCell ref="E30:G30"/>
    <mergeCell ref="A8:G8"/>
    <mergeCell ref="A10:G10"/>
    <mergeCell ref="A9:G9"/>
    <mergeCell ref="A5:G5"/>
    <mergeCell ref="A6:G6"/>
    <mergeCell ref="E20:G20"/>
    <mergeCell ref="D7:F7"/>
    <mergeCell ref="A12:G12"/>
    <mergeCell ref="E14:G14"/>
    <mergeCell ref="E16:G16"/>
    <mergeCell ref="E18:G18"/>
    <mergeCell ref="A7:C7"/>
  </mergeCells>
  <hyperlinks>
    <hyperlink ref="E28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view="pageBreakPreview" topLeftCell="A93" zoomScale="70" zoomScaleNormal="100" zoomScaleSheetLayoutView="70" workbookViewId="0">
      <selection activeCell="E100" sqref="E100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4" width="22.7109375" style="7" customWidth="1"/>
    <col min="5" max="5" width="30.5703125" style="7" customWidth="1"/>
    <col min="6" max="6" width="29.5703125" style="7" customWidth="1"/>
    <col min="7" max="7" width="79.28515625" style="7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72.75" customHeight="1" x14ac:dyDescent="0.25">
      <c r="E1" s="43" t="s">
        <v>111</v>
      </c>
      <c r="F1" s="43"/>
    </row>
    <row r="5" spans="1:6" ht="27" customHeight="1" x14ac:dyDescent="0.25">
      <c r="A5" s="49" t="s">
        <v>110</v>
      </c>
      <c r="B5" s="50"/>
      <c r="C5" s="50"/>
      <c r="D5" s="50"/>
      <c r="E5" s="50"/>
      <c r="F5" s="50"/>
    </row>
    <row r="8" spans="1:6" s="6" customFormat="1" ht="81" customHeight="1" x14ac:dyDescent="0.25">
      <c r="A8" s="10" t="s">
        <v>15</v>
      </c>
      <c r="B8" s="10" t="s">
        <v>16</v>
      </c>
      <c r="C8" s="10" t="s">
        <v>17</v>
      </c>
      <c r="D8" s="10" t="s">
        <v>122</v>
      </c>
      <c r="E8" s="10" t="s">
        <v>123</v>
      </c>
      <c r="F8" s="10" t="s">
        <v>118</v>
      </c>
    </row>
    <row r="9" spans="1:6" ht="39.75" customHeight="1" x14ac:dyDescent="0.25">
      <c r="A9" s="11" t="s">
        <v>18</v>
      </c>
      <c r="B9" s="12" t="s">
        <v>38</v>
      </c>
      <c r="C9" s="11" t="s">
        <v>29</v>
      </c>
      <c r="D9" s="35">
        <f>D11+D61+D71</f>
        <v>3253149.2439999995</v>
      </c>
      <c r="E9" s="35">
        <f t="shared" ref="E9:F9" si="0">E11+E61+E71</f>
        <v>3296678.8</v>
      </c>
      <c r="F9" s="35">
        <f t="shared" si="0"/>
        <v>3200319.9999999991</v>
      </c>
    </row>
    <row r="10" spans="1:6" ht="20.25" customHeight="1" x14ac:dyDescent="0.25">
      <c r="A10" s="34"/>
      <c r="B10" s="9" t="s">
        <v>31</v>
      </c>
      <c r="C10" s="34"/>
      <c r="D10" s="36"/>
      <c r="E10" s="36"/>
      <c r="F10" s="36"/>
    </row>
    <row r="11" spans="1:6" ht="39.75" customHeight="1" x14ac:dyDescent="0.25">
      <c r="A11" s="15" t="s">
        <v>19</v>
      </c>
      <c r="B11" s="16" t="s">
        <v>39</v>
      </c>
      <c r="C11" s="15" t="s">
        <v>29</v>
      </c>
      <c r="D11" s="37">
        <f>D12+D15</f>
        <v>956010.40800000005</v>
      </c>
      <c r="E11" s="37">
        <f t="shared" ref="E11:F11" si="1">E12+E15</f>
        <v>963419.89999999979</v>
      </c>
      <c r="F11" s="37">
        <f t="shared" si="1"/>
        <v>967379.99999999884</v>
      </c>
    </row>
    <row r="12" spans="1:6" ht="22.5" customHeight="1" x14ac:dyDescent="0.25">
      <c r="A12" s="34" t="s">
        <v>40</v>
      </c>
      <c r="B12" s="9" t="s">
        <v>41</v>
      </c>
      <c r="C12" s="34" t="s">
        <v>29</v>
      </c>
      <c r="D12" s="36">
        <f>D13+D14</f>
        <v>0</v>
      </c>
      <c r="E12" s="36">
        <f t="shared" ref="E12:F12" si="2">E13+E14</f>
        <v>0</v>
      </c>
      <c r="F12" s="36">
        <f t="shared" si="2"/>
        <v>0</v>
      </c>
    </row>
    <row r="13" spans="1:6" ht="22.5" customHeight="1" x14ac:dyDescent="0.25">
      <c r="A13" s="34"/>
      <c r="B13" s="9" t="s">
        <v>42</v>
      </c>
      <c r="C13" s="34" t="s">
        <v>29</v>
      </c>
      <c r="D13" s="36">
        <f>D21+D28+D35+D42+D49+D56</f>
        <v>0</v>
      </c>
      <c r="E13" s="36">
        <f t="shared" ref="E13:F14" si="3">E21+E28+E35+E42+E49+E56</f>
        <v>0</v>
      </c>
      <c r="F13" s="36">
        <f t="shared" si="3"/>
        <v>0</v>
      </c>
    </row>
    <row r="14" spans="1:6" ht="22.5" customHeight="1" x14ac:dyDescent="0.25">
      <c r="A14" s="34"/>
      <c r="B14" s="9" t="s">
        <v>43</v>
      </c>
      <c r="C14" s="34" t="s">
        <v>29</v>
      </c>
      <c r="D14" s="36">
        <f>D22+D29+D36+D43+D50+D57</f>
        <v>0</v>
      </c>
      <c r="E14" s="36">
        <f t="shared" si="3"/>
        <v>0</v>
      </c>
      <c r="F14" s="36">
        <f t="shared" si="3"/>
        <v>0</v>
      </c>
    </row>
    <row r="15" spans="1:6" ht="22.5" customHeight="1" x14ac:dyDescent="0.25">
      <c r="A15" s="34" t="s">
        <v>44</v>
      </c>
      <c r="B15" s="9" t="s">
        <v>45</v>
      </c>
      <c r="C15" s="34" t="s">
        <v>29</v>
      </c>
      <c r="D15" s="36">
        <f>D16+D17</f>
        <v>956010.40800000005</v>
      </c>
      <c r="E15" s="36">
        <f t="shared" ref="E15:F15" si="4">E16+E17</f>
        <v>963419.89999999979</v>
      </c>
      <c r="F15" s="36">
        <f t="shared" si="4"/>
        <v>967379.99999999884</v>
      </c>
    </row>
    <row r="16" spans="1:6" ht="22.5" customHeight="1" x14ac:dyDescent="0.25">
      <c r="A16" s="34"/>
      <c r="B16" s="9" t="s">
        <v>42</v>
      </c>
      <c r="C16" s="34" t="s">
        <v>29</v>
      </c>
      <c r="D16" s="36">
        <f>D24+D31+D38+D45+D52+D59</f>
        <v>489652.27399999998</v>
      </c>
      <c r="E16" s="36">
        <f t="shared" ref="E16:F17" si="5">E24+E31+E38+E45+E52+E59</f>
        <v>490386.5999999998</v>
      </c>
      <c r="F16" s="36">
        <f t="shared" si="5"/>
        <v>495249.99999999924</v>
      </c>
    </row>
    <row r="17" spans="1:6" ht="22.5" customHeight="1" x14ac:dyDescent="0.25">
      <c r="A17" s="34"/>
      <c r="B17" s="9" t="s">
        <v>43</v>
      </c>
      <c r="C17" s="34" t="s">
        <v>29</v>
      </c>
      <c r="D17" s="36">
        <f>D25+D32+D39+D46+D53+D60</f>
        <v>466358.13400000002</v>
      </c>
      <c r="E17" s="36">
        <f t="shared" si="5"/>
        <v>473033.3</v>
      </c>
      <c r="F17" s="36">
        <f t="shared" si="5"/>
        <v>472129.99999999965</v>
      </c>
    </row>
    <row r="18" spans="1:6" ht="22.5" customHeight="1" x14ac:dyDescent="0.25">
      <c r="A18" s="34"/>
      <c r="B18" s="9" t="s">
        <v>31</v>
      </c>
      <c r="C18" s="34" t="s">
        <v>29</v>
      </c>
      <c r="D18" s="36"/>
      <c r="E18" s="36"/>
      <c r="F18" s="36"/>
    </row>
    <row r="19" spans="1:6" ht="96.75" customHeight="1" x14ac:dyDescent="0.25">
      <c r="A19" s="34" t="s">
        <v>46</v>
      </c>
      <c r="B19" s="9" t="s">
        <v>47</v>
      </c>
      <c r="C19" s="34" t="s">
        <v>29</v>
      </c>
      <c r="D19" s="36">
        <f>D20+D23</f>
        <v>586599.99199999997</v>
      </c>
      <c r="E19" s="36">
        <f t="shared" ref="E19:F19" si="6">E20+E23</f>
        <v>552017.67384769395</v>
      </c>
      <c r="F19" s="36">
        <f t="shared" si="6"/>
        <v>554275.26266623498</v>
      </c>
    </row>
    <row r="20" spans="1:6" ht="21" customHeight="1" x14ac:dyDescent="0.25">
      <c r="A20" s="34" t="s">
        <v>48</v>
      </c>
      <c r="B20" s="9" t="s">
        <v>41</v>
      </c>
      <c r="C20" s="34" t="s">
        <v>29</v>
      </c>
      <c r="D20" s="36">
        <f>D21+D22</f>
        <v>0</v>
      </c>
      <c r="E20" s="36">
        <f t="shared" ref="E20:F20" si="7">E21+E22</f>
        <v>0</v>
      </c>
      <c r="F20" s="36">
        <f t="shared" si="7"/>
        <v>0</v>
      </c>
    </row>
    <row r="21" spans="1:6" ht="21" customHeight="1" x14ac:dyDescent="0.25">
      <c r="A21" s="34"/>
      <c r="B21" s="9" t="s">
        <v>42</v>
      </c>
      <c r="C21" s="34" t="s">
        <v>29</v>
      </c>
      <c r="D21" s="36"/>
      <c r="E21" s="36"/>
      <c r="F21" s="36"/>
    </row>
    <row r="22" spans="1:6" ht="21" customHeight="1" x14ac:dyDescent="0.25">
      <c r="A22" s="34"/>
      <c r="B22" s="9" t="s">
        <v>43</v>
      </c>
      <c r="C22" s="34" t="s">
        <v>29</v>
      </c>
      <c r="D22" s="36"/>
      <c r="E22" s="36"/>
      <c r="F22" s="36"/>
    </row>
    <row r="23" spans="1:6" ht="21" customHeight="1" x14ac:dyDescent="0.25">
      <c r="A23" s="34" t="s">
        <v>49</v>
      </c>
      <c r="B23" s="9" t="s">
        <v>45</v>
      </c>
      <c r="C23" s="34" t="s">
        <v>29</v>
      </c>
      <c r="D23" s="36">
        <f>D24+D25</f>
        <v>586599.99199999997</v>
      </c>
      <c r="E23" s="36">
        <f t="shared" ref="E23:F23" si="8">E24+E25</f>
        <v>552017.67384769395</v>
      </c>
      <c r="F23" s="36">
        <f t="shared" si="8"/>
        <v>554275.26266623498</v>
      </c>
    </row>
    <row r="24" spans="1:6" ht="21" customHeight="1" x14ac:dyDescent="0.25">
      <c r="A24" s="34"/>
      <c r="B24" s="9" t="s">
        <v>42</v>
      </c>
      <c r="C24" s="34" t="s">
        <v>29</v>
      </c>
      <c r="D24" s="36">
        <f>207714.028+84807.344+6823.801</f>
        <v>299345.17299999995</v>
      </c>
      <c r="E24" s="36">
        <v>280011.536521959</v>
      </c>
      <c r="F24" s="36">
        <v>282788.54573616001</v>
      </c>
    </row>
    <row r="25" spans="1:6" ht="21" customHeight="1" x14ac:dyDescent="0.25">
      <c r="A25" s="34"/>
      <c r="B25" s="9" t="s">
        <v>43</v>
      </c>
      <c r="C25" s="34" t="s">
        <v>29</v>
      </c>
      <c r="D25" s="36">
        <f>206775.293+74125.047+6354.479</f>
        <v>287254.81900000002</v>
      </c>
      <c r="E25" s="36">
        <v>272006.13732573501</v>
      </c>
      <c r="F25" s="36">
        <v>271486.71693007502</v>
      </c>
    </row>
    <row r="26" spans="1:6" ht="82.5" customHeight="1" x14ac:dyDescent="0.25">
      <c r="A26" s="34" t="s">
        <v>50</v>
      </c>
      <c r="B26" s="9" t="s">
        <v>51</v>
      </c>
      <c r="C26" s="34" t="s">
        <v>29</v>
      </c>
      <c r="D26" s="36">
        <f>D27+D30</f>
        <v>81553.509000000005</v>
      </c>
      <c r="E26" s="36">
        <f t="shared" ref="E26:F26" si="9">E27+E30</f>
        <v>87298.045906298998</v>
      </c>
      <c r="F26" s="36">
        <f t="shared" si="9"/>
        <v>87664.098079991702</v>
      </c>
    </row>
    <row r="27" spans="1:6" ht="22.5" customHeight="1" x14ac:dyDescent="0.25">
      <c r="A27" s="34" t="s">
        <v>52</v>
      </c>
      <c r="B27" s="9" t="s">
        <v>41</v>
      </c>
      <c r="C27" s="34" t="s">
        <v>29</v>
      </c>
      <c r="D27" s="36">
        <f>D28+D29</f>
        <v>0</v>
      </c>
      <c r="E27" s="36">
        <f t="shared" ref="E27:F27" si="10">E28+E29</f>
        <v>0</v>
      </c>
      <c r="F27" s="36">
        <f t="shared" si="10"/>
        <v>0</v>
      </c>
    </row>
    <row r="28" spans="1:6" ht="22.5" customHeight="1" x14ac:dyDescent="0.25">
      <c r="A28" s="34"/>
      <c r="B28" s="9" t="s">
        <v>42</v>
      </c>
      <c r="C28" s="34" t="s">
        <v>29</v>
      </c>
      <c r="D28" s="36"/>
      <c r="E28" s="36"/>
      <c r="F28" s="36"/>
    </row>
    <row r="29" spans="1:6" ht="22.5" customHeight="1" x14ac:dyDescent="0.25">
      <c r="A29" s="34"/>
      <c r="B29" s="9" t="s">
        <v>43</v>
      </c>
      <c r="C29" s="34" t="s">
        <v>29</v>
      </c>
      <c r="D29" s="36"/>
      <c r="E29" s="36"/>
      <c r="F29" s="36"/>
    </row>
    <row r="30" spans="1:6" ht="22.5" customHeight="1" x14ac:dyDescent="0.25">
      <c r="A30" s="34" t="s">
        <v>53</v>
      </c>
      <c r="B30" s="9" t="s">
        <v>45</v>
      </c>
      <c r="C30" s="34" t="s">
        <v>29</v>
      </c>
      <c r="D30" s="36">
        <f>D31+D32</f>
        <v>81553.509000000005</v>
      </c>
      <c r="E30" s="36">
        <f t="shared" ref="E30:F30" si="11">E31+E32</f>
        <v>87298.045906298998</v>
      </c>
      <c r="F30" s="36">
        <f t="shared" si="11"/>
        <v>87664.098079991702</v>
      </c>
    </row>
    <row r="31" spans="1:6" ht="22.5" customHeight="1" x14ac:dyDescent="0.25">
      <c r="A31" s="34"/>
      <c r="B31" s="9" t="s">
        <v>42</v>
      </c>
      <c r="C31" s="34" t="s">
        <v>29</v>
      </c>
      <c r="D31" s="36">
        <f>10498.777+30015.892+1054.66</f>
        <v>41569.329000000005</v>
      </c>
      <c r="E31" s="36">
        <v>45045.443638877099</v>
      </c>
      <c r="F31" s="36">
        <v>45492.180989761699</v>
      </c>
    </row>
    <row r="32" spans="1:6" ht="22.5" customHeight="1" x14ac:dyDescent="0.25">
      <c r="A32" s="34"/>
      <c r="B32" s="9" t="s">
        <v>43</v>
      </c>
      <c r="C32" s="34" t="s">
        <v>29</v>
      </c>
      <c r="D32" s="36">
        <f>11284.607+408.097+27422.041+869.435</f>
        <v>39984.18</v>
      </c>
      <c r="E32" s="36">
        <v>42252.602267421898</v>
      </c>
      <c r="F32" s="36">
        <v>42171.917090230003</v>
      </c>
    </row>
    <row r="33" spans="1:6" ht="77.25" customHeight="1" x14ac:dyDescent="0.25">
      <c r="A33" s="34" t="s">
        <v>54</v>
      </c>
      <c r="B33" s="9" t="s">
        <v>55</v>
      </c>
      <c r="C33" s="34" t="s">
        <v>29</v>
      </c>
      <c r="D33" s="36">
        <f>D34+D37</f>
        <v>0</v>
      </c>
      <c r="E33" s="36">
        <f t="shared" ref="E33:F33" si="12">E34+E37</f>
        <v>0</v>
      </c>
      <c r="F33" s="36">
        <f t="shared" si="12"/>
        <v>0</v>
      </c>
    </row>
    <row r="34" spans="1:6" ht="24.75" customHeight="1" x14ac:dyDescent="0.25">
      <c r="A34" s="34" t="s">
        <v>56</v>
      </c>
      <c r="B34" s="9" t="s">
        <v>41</v>
      </c>
      <c r="C34" s="34" t="s">
        <v>29</v>
      </c>
      <c r="D34" s="36">
        <f>D35+D36</f>
        <v>0</v>
      </c>
      <c r="E34" s="36">
        <f t="shared" ref="E34:F34" si="13">E35+E36</f>
        <v>0</v>
      </c>
      <c r="F34" s="36">
        <f t="shared" si="13"/>
        <v>0</v>
      </c>
    </row>
    <row r="35" spans="1:6" ht="24.75" customHeight="1" x14ac:dyDescent="0.25">
      <c r="A35" s="34"/>
      <c r="B35" s="9" t="s">
        <v>42</v>
      </c>
      <c r="C35" s="34" t="s">
        <v>29</v>
      </c>
      <c r="D35" s="36"/>
      <c r="E35" s="36"/>
      <c r="F35" s="36"/>
    </row>
    <row r="36" spans="1:6" ht="24.75" customHeight="1" x14ac:dyDescent="0.25">
      <c r="A36" s="34"/>
      <c r="B36" s="9" t="s">
        <v>43</v>
      </c>
      <c r="C36" s="34" t="s">
        <v>29</v>
      </c>
      <c r="D36" s="36"/>
      <c r="E36" s="36"/>
      <c r="F36" s="36"/>
    </row>
    <row r="37" spans="1:6" ht="24.75" customHeight="1" x14ac:dyDescent="0.25">
      <c r="A37" s="34" t="s">
        <v>57</v>
      </c>
      <c r="B37" s="9" t="s">
        <v>45</v>
      </c>
      <c r="C37" s="34" t="s">
        <v>29</v>
      </c>
      <c r="D37" s="36">
        <f>D38+D39</f>
        <v>0</v>
      </c>
      <c r="E37" s="36">
        <f t="shared" ref="E37:F37" si="14">E38+E39</f>
        <v>0</v>
      </c>
      <c r="F37" s="36">
        <f t="shared" si="14"/>
        <v>0</v>
      </c>
    </row>
    <row r="38" spans="1:6" ht="24.75" customHeight="1" x14ac:dyDescent="0.25">
      <c r="A38" s="34"/>
      <c r="B38" s="9" t="s">
        <v>42</v>
      </c>
      <c r="C38" s="34" t="s">
        <v>29</v>
      </c>
      <c r="D38" s="36"/>
      <c r="E38" s="36"/>
      <c r="F38" s="36"/>
    </row>
    <row r="39" spans="1:6" ht="24.75" customHeight="1" x14ac:dyDescent="0.25">
      <c r="A39" s="34"/>
      <c r="B39" s="9" t="s">
        <v>43</v>
      </c>
      <c r="C39" s="34" t="s">
        <v>29</v>
      </c>
      <c r="D39" s="36"/>
      <c r="E39" s="36"/>
      <c r="F39" s="36"/>
    </row>
    <row r="40" spans="1:6" ht="94.5" customHeight="1" x14ac:dyDescent="0.25">
      <c r="A40" s="34" t="s">
        <v>58</v>
      </c>
      <c r="B40" s="9" t="s">
        <v>59</v>
      </c>
      <c r="C40" s="34" t="s">
        <v>29</v>
      </c>
      <c r="D40" s="36">
        <f>D41+D44</f>
        <v>0</v>
      </c>
      <c r="E40" s="36">
        <f t="shared" ref="E40:F40" si="15">E41+E44</f>
        <v>0</v>
      </c>
      <c r="F40" s="36">
        <f t="shared" si="15"/>
        <v>0</v>
      </c>
    </row>
    <row r="41" spans="1:6" ht="24" customHeight="1" x14ac:dyDescent="0.25">
      <c r="A41" s="34" t="s">
        <v>60</v>
      </c>
      <c r="B41" s="9" t="s">
        <v>41</v>
      </c>
      <c r="C41" s="34" t="s">
        <v>29</v>
      </c>
      <c r="D41" s="36">
        <f>D42+D43</f>
        <v>0</v>
      </c>
      <c r="E41" s="36">
        <f t="shared" ref="E41:F41" si="16">E42+E43</f>
        <v>0</v>
      </c>
      <c r="F41" s="36">
        <f t="shared" si="16"/>
        <v>0</v>
      </c>
    </row>
    <row r="42" spans="1:6" ht="24" customHeight="1" x14ac:dyDescent="0.25">
      <c r="A42" s="34"/>
      <c r="B42" s="9" t="s">
        <v>42</v>
      </c>
      <c r="C42" s="34" t="s">
        <v>29</v>
      </c>
      <c r="D42" s="36"/>
      <c r="E42" s="36"/>
      <c r="F42" s="36"/>
    </row>
    <row r="43" spans="1:6" ht="24" customHeight="1" x14ac:dyDescent="0.25">
      <c r="A43" s="34"/>
      <c r="B43" s="9" t="s">
        <v>43</v>
      </c>
      <c r="C43" s="34" t="s">
        <v>29</v>
      </c>
      <c r="D43" s="36"/>
      <c r="E43" s="36"/>
      <c r="F43" s="36"/>
    </row>
    <row r="44" spans="1:6" ht="24" customHeight="1" x14ac:dyDescent="0.25">
      <c r="A44" s="34" t="s">
        <v>61</v>
      </c>
      <c r="B44" s="9" t="s">
        <v>45</v>
      </c>
      <c r="C44" s="34" t="s">
        <v>29</v>
      </c>
      <c r="D44" s="36">
        <f>D45+D46</f>
        <v>0</v>
      </c>
      <c r="E44" s="36">
        <f t="shared" ref="E44:F44" si="17">E45+E46</f>
        <v>0</v>
      </c>
      <c r="F44" s="36">
        <f t="shared" si="17"/>
        <v>0</v>
      </c>
    </row>
    <row r="45" spans="1:6" ht="24" customHeight="1" x14ac:dyDescent="0.25">
      <c r="A45" s="34"/>
      <c r="B45" s="9" t="s">
        <v>42</v>
      </c>
      <c r="C45" s="34" t="s">
        <v>29</v>
      </c>
      <c r="D45" s="36"/>
      <c r="E45" s="36"/>
      <c r="F45" s="36"/>
    </row>
    <row r="46" spans="1:6" ht="24" customHeight="1" x14ac:dyDescent="0.25">
      <c r="A46" s="34"/>
      <c r="B46" s="9" t="s">
        <v>43</v>
      </c>
      <c r="C46" s="34" t="s">
        <v>29</v>
      </c>
      <c r="D46" s="36"/>
      <c r="E46" s="36"/>
      <c r="F46" s="36"/>
    </row>
    <row r="47" spans="1:6" ht="37.5" customHeight="1" x14ac:dyDescent="0.25">
      <c r="A47" s="34" t="s">
        <v>62</v>
      </c>
      <c r="B47" s="9" t="s">
        <v>63</v>
      </c>
      <c r="C47" s="34" t="s">
        <v>29</v>
      </c>
      <c r="D47" s="36">
        <f>D48+D51</f>
        <v>267289.31099999999</v>
      </c>
      <c r="E47" s="36">
        <f t="shared" ref="E47:F47" si="18">E48+E51</f>
        <v>301594.40819552704</v>
      </c>
      <c r="F47" s="36">
        <f t="shared" si="18"/>
        <v>302838.92141064198</v>
      </c>
    </row>
    <row r="48" spans="1:6" ht="24" customHeight="1" x14ac:dyDescent="0.25">
      <c r="A48" s="34" t="s">
        <v>64</v>
      </c>
      <c r="B48" s="9" t="s">
        <v>41</v>
      </c>
      <c r="C48" s="34" t="s">
        <v>29</v>
      </c>
      <c r="D48" s="36">
        <f>D49+D50</f>
        <v>0</v>
      </c>
      <c r="E48" s="36">
        <f t="shared" ref="E48:F48" si="19">E49+E50</f>
        <v>0</v>
      </c>
      <c r="F48" s="36">
        <f t="shared" si="19"/>
        <v>0</v>
      </c>
    </row>
    <row r="49" spans="1:6" ht="24" customHeight="1" x14ac:dyDescent="0.25">
      <c r="A49" s="34"/>
      <c r="B49" s="9" t="s">
        <v>42</v>
      </c>
      <c r="C49" s="34" t="s">
        <v>29</v>
      </c>
      <c r="D49" s="36"/>
      <c r="E49" s="36"/>
      <c r="F49" s="36"/>
    </row>
    <row r="50" spans="1:6" ht="24" customHeight="1" x14ac:dyDescent="0.25">
      <c r="A50" s="34"/>
      <c r="B50" s="9" t="s">
        <v>43</v>
      </c>
      <c r="C50" s="34" t="s">
        <v>29</v>
      </c>
      <c r="D50" s="36"/>
      <c r="E50" s="36"/>
      <c r="F50" s="36"/>
    </row>
    <row r="51" spans="1:6" ht="24" customHeight="1" x14ac:dyDescent="0.25">
      <c r="A51" s="34" t="s">
        <v>65</v>
      </c>
      <c r="B51" s="9" t="s">
        <v>45</v>
      </c>
      <c r="C51" s="34" t="s">
        <v>29</v>
      </c>
      <c r="D51" s="36">
        <f>D52+D53</f>
        <v>267289.31099999999</v>
      </c>
      <c r="E51" s="36">
        <f t="shared" ref="E51:F51" si="20">E52+E53</f>
        <v>301594.40819552704</v>
      </c>
      <c r="F51" s="36">
        <f t="shared" si="20"/>
        <v>302838.92141064198</v>
      </c>
    </row>
    <row r="52" spans="1:6" ht="24" customHeight="1" x14ac:dyDescent="0.25">
      <c r="A52" s="34"/>
      <c r="B52" s="9" t="s">
        <v>42</v>
      </c>
      <c r="C52" s="34" t="s">
        <v>29</v>
      </c>
      <c r="D52" s="36">
        <f>125736.456+11873.765+14.447</f>
        <v>137624.66800000001</v>
      </c>
      <c r="E52" s="36">
        <v>153921.027523606</v>
      </c>
      <c r="F52" s="36">
        <v>155447.53645606499</v>
      </c>
    </row>
    <row r="53" spans="1:6" ht="24" customHeight="1" x14ac:dyDescent="0.25">
      <c r="A53" s="34"/>
      <c r="B53" s="9" t="s">
        <v>43</v>
      </c>
      <c r="C53" s="34" t="s">
        <v>29</v>
      </c>
      <c r="D53" s="36">
        <f>119775.224+9889.419</f>
        <v>129664.643</v>
      </c>
      <c r="E53" s="36">
        <v>147673.38067192101</v>
      </c>
      <c r="F53" s="36">
        <v>147391.38495457699</v>
      </c>
    </row>
    <row r="54" spans="1:6" ht="26.25" customHeight="1" x14ac:dyDescent="0.25">
      <c r="A54" s="34" t="s">
        <v>66</v>
      </c>
      <c r="B54" s="9" t="s">
        <v>67</v>
      </c>
      <c r="C54" s="34" t="s">
        <v>29</v>
      </c>
      <c r="D54" s="36">
        <f>D55+D58</f>
        <v>20567.595999999998</v>
      </c>
      <c r="E54" s="36">
        <f t="shared" ref="E54:F54" si="21">E55+E58</f>
        <v>22509.772050479798</v>
      </c>
      <c r="F54" s="36">
        <f t="shared" si="21"/>
        <v>22601.717843130202</v>
      </c>
    </row>
    <row r="55" spans="1:6" ht="24" customHeight="1" x14ac:dyDescent="0.25">
      <c r="A55" s="34" t="s">
        <v>68</v>
      </c>
      <c r="B55" s="9" t="s">
        <v>41</v>
      </c>
      <c r="C55" s="34" t="s">
        <v>29</v>
      </c>
      <c r="D55" s="36">
        <f>D56+D57</f>
        <v>0</v>
      </c>
      <c r="E55" s="36">
        <f t="shared" ref="E55:F55" si="22">E56+E57</f>
        <v>0</v>
      </c>
      <c r="F55" s="36">
        <f t="shared" si="22"/>
        <v>0</v>
      </c>
    </row>
    <row r="56" spans="1:6" ht="24" customHeight="1" x14ac:dyDescent="0.25">
      <c r="A56" s="34"/>
      <c r="B56" s="9" t="s">
        <v>42</v>
      </c>
      <c r="C56" s="34" t="s">
        <v>29</v>
      </c>
      <c r="D56" s="36"/>
      <c r="E56" s="36"/>
      <c r="F56" s="36"/>
    </row>
    <row r="57" spans="1:6" ht="24" customHeight="1" x14ac:dyDescent="0.25">
      <c r="A57" s="34"/>
      <c r="B57" s="9" t="s">
        <v>43</v>
      </c>
      <c r="C57" s="34" t="s">
        <v>29</v>
      </c>
      <c r="D57" s="36"/>
      <c r="E57" s="36"/>
      <c r="F57" s="36"/>
    </row>
    <row r="58" spans="1:6" ht="24" customHeight="1" x14ac:dyDescent="0.25">
      <c r="A58" s="34" t="s">
        <v>69</v>
      </c>
      <c r="B58" s="9" t="s">
        <v>45</v>
      </c>
      <c r="C58" s="34" t="s">
        <v>29</v>
      </c>
      <c r="D58" s="36">
        <f>D59+D60</f>
        <v>20567.595999999998</v>
      </c>
      <c r="E58" s="36">
        <f t="shared" ref="E58:F58" si="23">E59+E60</f>
        <v>22509.772050479798</v>
      </c>
      <c r="F58" s="36">
        <f t="shared" si="23"/>
        <v>22601.717843130202</v>
      </c>
    </row>
    <row r="59" spans="1:6" ht="24" customHeight="1" x14ac:dyDescent="0.25">
      <c r="A59" s="34"/>
      <c r="B59" s="9" t="s">
        <v>42</v>
      </c>
      <c r="C59" s="34" t="s">
        <v>29</v>
      </c>
      <c r="D59" s="36">
        <v>11113.103999999999</v>
      </c>
      <c r="E59" s="36">
        <v>11408.5923155577</v>
      </c>
      <c r="F59" s="36">
        <v>11521.736818012499</v>
      </c>
    </row>
    <row r="60" spans="1:6" ht="24" customHeight="1" x14ac:dyDescent="0.25">
      <c r="A60" s="34"/>
      <c r="B60" s="9" t="s">
        <v>43</v>
      </c>
      <c r="C60" s="34" t="s">
        <v>29</v>
      </c>
      <c r="D60" s="36">
        <v>9454.4920000000002</v>
      </c>
      <c r="E60" s="36">
        <v>11101.1797349221</v>
      </c>
      <c r="F60" s="36">
        <v>11079.9810251177</v>
      </c>
    </row>
    <row r="61" spans="1:6" ht="82.5" customHeight="1" x14ac:dyDescent="0.25">
      <c r="A61" s="15" t="s">
        <v>20</v>
      </c>
      <c r="B61" s="16" t="s">
        <v>70</v>
      </c>
      <c r="C61" s="15" t="s">
        <v>29</v>
      </c>
      <c r="D61" s="37">
        <f>D62+D65+D68</f>
        <v>1830518.5499999998</v>
      </c>
      <c r="E61" s="37">
        <f t="shared" ref="E61:F61" si="24">E62+E65+E68</f>
        <v>1791787.6</v>
      </c>
      <c r="F61" s="37">
        <f t="shared" si="24"/>
        <v>1744720</v>
      </c>
    </row>
    <row r="62" spans="1:6" ht="22.5" customHeight="1" x14ac:dyDescent="0.25">
      <c r="A62" s="34"/>
      <c r="B62" s="9" t="s">
        <v>107</v>
      </c>
      <c r="C62" s="34" t="s">
        <v>29</v>
      </c>
      <c r="D62" s="36">
        <f>D63+D64</f>
        <v>1147416.6279999998</v>
      </c>
      <c r="E62" s="36">
        <f t="shared" ref="E62:F62" si="25">E63+E64</f>
        <v>862942.45800367999</v>
      </c>
      <c r="F62" s="36">
        <f t="shared" si="25"/>
        <v>860223.43854911299</v>
      </c>
    </row>
    <row r="63" spans="1:6" ht="22.5" customHeight="1" x14ac:dyDescent="0.25">
      <c r="A63" s="34"/>
      <c r="B63" s="9" t="s">
        <v>42</v>
      </c>
      <c r="C63" s="34" t="s">
        <v>29</v>
      </c>
      <c r="D63" s="36">
        <f>461570.595+20891.75+9409.386+21506.903+3155.774+65813.048+247.358</f>
        <v>582594.8139999999</v>
      </c>
      <c r="E63" s="36">
        <v>423777.96380670799</v>
      </c>
      <c r="F63" s="36">
        <v>426991.05672297499</v>
      </c>
    </row>
    <row r="64" spans="1:6" ht="22.5" customHeight="1" x14ac:dyDescent="0.25">
      <c r="A64" s="34"/>
      <c r="B64" s="9" t="s">
        <v>43</v>
      </c>
      <c r="C64" s="34" t="s">
        <v>29</v>
      </c>
      <c r="D64" s="36">
        <f>449261.502+20220.994+10781.226+21526.405+3488.105+59310.891+232.691</f>
        <v>564821.8139999999</v>
      </c>
      <c r="E64" s="36">
        <v>439164.49419697199</v>
      </c>
      <c r="F64" s="36">
        <v>433232.38182613801</v>
      </c>
    </row>
    <row r="65" spans="1:6" ht="22.5" customHeight="1" x14ac:dyDescent="0.25">
      <c r="A65" s="34"/>
      <c r="B65" s="9" t="s">
        <v>71</v>
      </c>
      <c r="C65" s="34" t="s">
        <v>29</v>
      </c>
      <c r="D65" s="36">
        <f>D66+D67</f>
        <v>465647.30200000003</v>
      </c>
      <c r="E65" s="36">
        <f t="shared" ref="E65:F65" si="26">E66+E67</f>
        <v>644301.14199631999</v>
      </c>
      <c r="F65" s="36">
        <f t="shared" si="26"/>
        <v>627399.63214246207</v>
      </c>
    </row>
    <row r="66" spans="1:6" ht="22.5" customHeight="1" x14ac:dyDescent="0.25">
      <c r="A66" s="34"/>
      <c r="B66" s="9" t="s">
        <v>42</v>
      </c>
      <c r="C66" s="34" t="s">
        <v>29</v>
      </c>
      <c r="D66" s="36">
        <f>155917.179+33486.504+42700.998+6529.451</f>
        <v>238634.13200000001</v>
      </c>
      <c r="E66" s="36">
        <v>319429.53619329201</v>
      </c>
      <c r="F66" s="36">
        <v>314313.79453822999</v>
      </c>
    </row>
    <row r="67" spans="1:6" ht="22.5" customHeight="1" x14ac:dyDescent="0.25">
      <c r="A67" s="34"/>
      <c r="B67" s="9" t="s">
        <v>43</v>
      </c>
      <c r="C67" s="34" t="s">
        <v>29</v>
      </c>
      <c r="D67" s="36">
        <f>149125.541+34448.609+36494.716+6944.304</f>
        <v>227013.16999999998</v>
      </c>
      <c r="E67" s="36">
        <v>324871.60580302798</v>
      </c>
      <c r="F67" s="36">
        <v>313085.83760423202</v>
      </c>
    </row>
    <row r="68" spans="1:6" ht="22.5" customHeight="1" x14ac:dyDescent="0.25">
      <c r="A68" s="34"/>
      <c r="B68" s="9" t="s">
        <v>72</v>
      </c>
      <c r="C68" s="34" t="s">
        <v>29</v>
      </c>
      <c r="D68" s="36">
        <f>D69+D70</f>
        <v>217454.62</v>
      </c>
      <c r="E68" s="36">
        <f t="shared" ref="E68:F68" si="27">E69+E70</f>
        <v>284544</v>
      </c>
      <c r="F68" s="36">
        <f t="shared" si="27"/>
        <v>257096.92930842499</v>
      </c>
    </row>
    <row r="69" spans="1:6" ht="22.5" customHeight="1" x14ac:dyDescent="0.25">
      <c r="A69" s="34"/>
      <c r="B69" s="9" t="s">
        <v>42</v>
      </c>
      <c r="C69" s="34" t="s">
        <v>29</v>
      </c>
      <c r="D69" s="36">
        <f>107887.285+421.986</f>
        <v>108309.27100000001</v>
      </c>
      <c r="E69" s="36">
        <v>141918</v>
      </c>
      <c r="F69" s="36">
        <v>129645.148738795</v>
      </c>
    </row>
    <row r="70" spans="1:6" ht="22.5" customHeight="1" x14ac:dyDescent="0.25">
      <c r="A70" s="34"/>
      <c r="B70" s="9" t="s">
        <v>43</v>
      </c>
      <c r="C70" s="34" t="s">
        <v>29</v>
      </c>
      <c r="D70" s="36">
        <f>878.269+108267.08</f>
        <v>109145.349</v>
      </c>
      <c r="E70" s="36">
        <v>142626</v>
      </c>
      <c r="F70" s="36">
        <v>127451.78056963001</v>
      </c>
    </row>
    <row r="71" spans="1:6" ht="59.25" customHeight="1" x14ac:dyDescent="0.25">
      <c r="A71" s="15" t="s">
        <v>21</v>
      </c>
      <c r="B71" s="16" t="s">
        <v>73</v>
      </c>
      <c r="C71" s="15" t="s">
        <v>29</v>
      </c>
      <c r="D71" s="37">
        <f>D72+D73</f>
        <v>466620.28599999996</v>
      </c>
      <c r="E71" s="37">
        <f t="shared" ref="E71:F71" si="28">E72+E73</f>
        <v>541471.30000000005</v>
      </c>
      <c r="F71" s="37">
        <f t="shared" si="28"/>
        <v>488220</v>
      </c>
    </row>
    <row r="72" spans="1:6" ht="22.5" customHeight="1" x14ac:dyDescent="0.25">
      <c r="A72" s="34"/>
      <c r="B72" s="9" t="s">
        <v>74</v>
      </c>
      <c r="C72" s="34" t="s">
        <v>29</v>
      </c>
      <c r="D72" s="36">
        <v>237385.32</v>
      </c>
      <c r="E72" s="36">
        <v>274295.7</v>
      </c>
      <c r="F72" s="36">
        <v>248880</v>
      </c>
    </row>
    <row r="73" spans="1:6" ht="22.5" customHeight="1" x14ac:dyDescent="0.25">
      <c r="A73" s="34"/>
      <c r="B73" s="9" t="s">
        <v>75</v>
      </c>
      <c r="C73" s="34" t="s">
        <v>29</v>
      </c>
      <c r="D73" s="36">
        <v>229234.96599999999</v>
      </c>
      <c r="E73" s="36">
        <v>267175.59999999998</v>
      </c>
      <c r="F73" s="36">
        <v>239340</v>
      </c>
    </row>
    <row r="74" spans="1:6" ht="30.75" customHeight="1" x14ac:dyDescent="0.25">
      <c r="A74" s="11" t="s">
        <v>23</v>
      </c>
      <c r="B74" s="12" t="s">
        <v>76</v>
      </c>
      <c r="C74" s="11"/>
      <c r="D74" s="21">
        <f>D76+D77+D81</f>
        <v>529.31499999999994</v>
      </c>
      <c r="E74" s="21">
        <f t="shared" ref="E74:F74" si="29">E76+E77+E81</f>
        <v>533.03899999999999</v>
      </c>
      <c r="F74" s="21">
        <f t="shared" si="29"/>
        <v>548.39399999999989</v>
      </c>
    </row>
    <row r="75" spans="1:6" ht="21" customHeight="1" x14ac:dyDescent="0.25">
      <c r="A75" s="18"/>
      <c r="B75" s="9" t="s">
        <v>31</v>
      </c>
      <c r="C75" s="18"/>
      <c r="D75" s="13"/>
      <c r="E75" s="13"/>
      <c r="F75" s="13"/>
    </row>
    <row r="76" spans="1:6" ht="41.25" customHeight="1" x14ac:dyDescent="0.25">
      <c r="A76" s="18" t="s">
        <v>24</v>
      </c>
      <c r="B76" s="9" t="s">
        <v>77</v>
      </c>
      <c r="C76" s="18" t="s">
        <v>78</v>
      </c>
      <c r="D76" s="22">
        <v>515.59199999999998</v>
      </c>
      <c r="E76" s="22">
        <v>519.34900000000005</v>
      </c>
      <c r="F76" s="22">
        <v>534.654</v>
      </c>
    </row>
    <row r="77" spans="1:6" ht="82.5" customHeight="1" x14ac:dyDescent="0.25">
      <c r="A77" s="18" t="s">
        <v>79</v>
      </c>
      <c r="B77" s="9" t="s">
        <v>80</v>
      </c>
      <c r="C77" s="18" t="s">
        <v>78</v>
      </c>
      <c r="D77" s="22">
        <f>D78+D79+D80</f>
        <v>13.711</v>
      </c>
      <c r="E77" s="22">
        <f t="shared" ref="E77:F77" si="30">E78+E79+E80</f>
        <v>13.677999999999999</v>
      </c>
      <c r="F77" s="22">
        <f t="shared" si="30"/>
        <v>13.728</v>
      </c>
    </row>
    <row r="78" spans="1:6" ht="22.5" customHeight="1" x14ac:dyDescent="0.25">
      <c r="A78" s="18"/>
      <c r="B78" s="9" t="s">
        <v>107</v>
      </c>
      <c r="C78" s="18" t="s">
        <v>78</v>
      </c>
      <c r="D78" s="22">
        <v>13.592000000000001</v>
      </c>
      <c r="E78" s="22">
        <v>13.561</v>
      </c>
      <c r="F78" s="22">
        <v>13.611000000000001</v>
      </c>
    </row>
    <row r="79" spans="1:6" ht="22.5" customHeight="1" x14ac:dyDescent="0.25">
      <c r="A79" s="18"/>
      <c r="B79" s="9" t="s">
        <v>71</v>
      </c>
      <c r="C79" s="18" t="s">
        <v>78</v>
      </c>
      <c r="D79" s="22">
        <v>0.115</v>
      </c>
      <c r="E79" s="22">
        <v>0.113</v>
      </c>
      <c r="F79" s="22">
        <v>0.113</v>
      </c>
    </row>
    <row r="80" spans="1:6" ht="22.5" customHeight="1" x14ac:dyDescent="0.25">
      <c r="A80" s="18"/>
      <c r="B80" s="9" t="s">
        <v>72</v>
      </c>
      <c r="C80" s="18" t="s">
        <v>78</v>
      </c>
      <c r="D80" s="22">
        <v>4.0000000000000001E-3</v>
      </c>
      <c r="E80" s="22">
        <v>4.0000000000000001E-3</v>
      </c>
      <c r="F80" s="22">
        <v>4.0000000000000001E-3</v>
      </c>
    </row>
    <row r="81" spans="1:7" ht="63" customHeight="1" x14ac:dyDescent="0.25">
      <c r="A81" s="18" t="s">
        <v>81</v>
      </c>
      <c r="B81" s="9" t="s">
        <v>82</v>
      </c>
      <c r="C81" s="18" t="s">
        <v>78</v>
      </c>
      <c r="D81" s="22">
        <v>1.2E-2</v>
      </c>
      <c r="E81" s="22">
        <v>1.2E-2</v>
      </c>
      <c r="F81" s="22">
        <v>1.2E-2</v>
      </c>
    </row>
    <row r="82" spans="1:7" ht="39.75" customHeight="1" x14ac:dyDescent="0.25">
      <c r="A82" s="11" t="s">
        <v>25</v>
      </c>
      <c r="B82" s="12" t="s">
        <v>109</v>
      </c>
      <c r="C82" s="11"/>
      <c r="D82" s="19">
        <f>D84+D85+D89</f>
        <v>568707</v>
      </c>
      <c r="E82" s="19">
        <f>E84+E85+E89</f>
        <v>572509</v>
      </c>
      <c r="F82" s="19">
        <f>F84+F85+F89</f>
        <v>588494</v>
      </c>
    </row>
    <row r="83" spans="1:7" x14ac:dyDescent="0.25">
      <c r="A83" s="18"/>
      <c r="B83" s="9" t="s">
        <v>31</v>
      </c>
      <c r="C83" s="18"/>
      <c r="D83" s="13"/>
      <c r="E83" s="13"/>
      <c r="F83" s="13"/>
    </row>
    <row r="84" spans="1:7" ht="45.75" customHeight="1" x14ac:dyDescent="0.25">
      <c r="A84" s="18" t="s">
        <v>26</v>
      </c>
      <c r="B84" s="9" t="s">
        <v>83</v>
      </c>
      <c r="C84" s="18" t="s">
        <v>84</v>
      </c>
      <c r="D84" s="20">
        <v>522330</v>
      </c>
      <c r="E84" s="20">
        <v>526124</v>
      </c>
      <c r="F84" s="20">
        <v>541608</v>
      </c>
    </row>
    <row r="85" spans="1:7" ht="68.25" customHeight="1" x14ac:dyDescent="0.25">
      <c r="A85" s="18" t="s">
        <v>27</v>
      </c>
      <c r="B85" s="9" t="s">
        <v>85</v>
      </c>
      <c r="C85" s="18" t="s">
        <v>84</v>
      </c>
      <c r="D85" s="20">
        <f>D86+D87+D88</f>
        <v>45444</v>
      </c>
      <c r="E85" s="20">
        <f>E86+E87+E88</f>
        <v>45444</v>
      </c>
      <c r="F85" s="20">
        <f>F86+F87+F88</f>
        <v>45945</v>
      </c>
    </row>
    <row r="86" spans="1:7" ht="22.5" customHeight="1" x14ac:dyDescent="0.25">
      <c r="A86" s="18"/>
      <c r="B86" s="9" t="s">
        <v>107</v>
      </c>
      <c r="C86" s="18" t="s">
        <v>84</v>
      </c>
      <c r="D86" s="20">
        <v>44978</v>
      </c>
      <c r="E86" s="20">
        <v>44982</v>
      </c>
      <c r="F86" s="20">
        <v>45480</v>
      </c>
    </row>
    <row r="87" spans="1:7" ht="22.5" customHeight="1" x14ac:dyDescent="0.25">
      <c r="A87" s="18"/>
      <c r="B87" s="9" t="s">
        <v>71</v>
      </c>
      <c r="C87" s="18" t="s">
        <v>84</v>
      </c>
      <c r="D87" s="20">
        <v>376</v>
      </c>
      <c r="E87" s="20">
        <v>372</v>
      </c>
      <c r="F87" s="20">
        <v>375</v>
      </c>
    </row>
    <row r="88" spans="1:7" ht="22.5" customHeight="1" x14ac:dyDescent="0.25">
      <c r="A88" s="18"/>
      <c r="B88" s="9" t="s">
        <v>72</v>
      </c>
      <c r="C88" s="18" t="s">
        <v>84</v>
      </c>
      <c r="D88" s="20">
        <v>90</v>
      </c>
      <c r="E88" s="20">
        <v>90</v>
      </c>
      <c r="F88" s="20">
        <v>90</v>
      </c>
    </row>
    <row r="89" spans="1:7" ht="63.75" customHeight="1" x14ac:dyDescent="0.25">
      <c r="A89" s="18" t="s">
        <v>28</v>
      </c>
      <c r="B89" s="9" t="s">
        <v>82</v>
      </c>
      <c r="C89" s="18" t="s">
        <v>84</v>
      </c>
      <c r="D89" s="23">
        <v>933</v>
      </c>
      <c r="E89" s="20">
        <v>941</v>
      </c>
      <c r="F89" s="20">
        <v>941</v>
      </c>
    </row>
    <row r="90" spans="1:7" ht="38.25" customHeight="1" x14ac:dyDescent="0.25">
      <c r="A90" s="11" t="s">
        <v>30</v>
      </c>
      <c r="B90" s="12" t="s">
        <v>86</v>
      </c>
      <c r="C90" s="11" t="s">
        <v>84</v>
      </c>
      <c r="D90" s="19">
        <f>D82</f>
        <v>568707</v>
      </c>
      <c r="E90" s="19">
        <f t="shared" ref="E90:F90" si="31">E82</f>
        <v>572509</v>
      </c>
      <c r="F90" s="19">
        <f t="shared" si="31"/>
        <v>588494</v>
      </c>
    </row>
    <row r="91" spans="1:7" ht="108.75" customHeight="1" x14ac:dyDescent="0.25">
      <c r="A91" s="11" t="s">
        <v>32</v>
      </c>
      <c r="B91" s="12" t="s">
        <v>108</v>
      </c>
      <c r="C91" s="11" t="s">
        <v>102</v>
      </c>
      <c r="D91" s="19">
        <v>976155.91535250004</v>
      </c>
      <c r="E91" s="19">
        <v>1016294.6729960826</v>
      </c>
      <c r="F91" s="19">
        <v>1467608.0837975848</v>
      </c>
      <c r="G91" s="28"/>
    </row>
    <row r="92" spans="1:7" ht="45" customHeight="1" x14ac:dyDescent="0.25">
      <c r="A92" s="11" t="s">
        <v>87</v>
      </c>
      <c r="B92" s="12" t="s">
        <v>33</v>
      </c>
      <c r="C92" s="11"/>
      <c r="D92" s="19"/>
      <c r="E92" s="19"/>
      <c r="F92" s="19"/>
    </row>
    <row r="93" spans="1:7" ht="42.75" customHeight="1" x14ac:dyDescent="0.25">
      <c r="A93" s="18" t="s">
        <v>88</v>
      </c>
      <c r="B93" s="9" t="s">
        <v>34</v>
      </c>
      <c r="C93" s="18" t="s">
        <v>35</v>
      </c>
      <c r="D93" s="20">
        <v>508</v>
      </c>
      <c r="E93" s="20">
        <v>519</v>
      </c>
      <c r="F93" s="20">
        <v>525</v>
      </c>
    </row>
    <row r="94" spans="1:7" ht="38.25" customHeight="1" x14ac:dyDescent="0.25">
      <c r="A94" s="18" t="s">
        <v>89</v>
      </c>
      <c r="B94" s="9" t="s">
        <v>36</v>
      </c>
      <c r="C94" s="18" t="s">
        <v>103</v>
      </c>
      <c r="D94" s="53">
        <v>39.75</v>
      </c>
      <c r="E94" s="53">
        <v>42.31</v>
      </c>
      <c r="F94" s="53">
        <v>43.88</v>
      </c>
    </row>
    <row r="95" spans="1:7" ht="44.25" customHeight="1" x14ac:dyDescent="0.25">
      <c r="A95" s="18" t="s">
        <v>90</v>
      </c>
      <c r="B95" s="9" t="s">
        <v>37</v>
      </c>
      <c r="C95" s="18"/>
      <c r="D95" s="20" t="s">
        <v>130</v>
      </c>
      <c r="E95" s="20" t="s">
        <v>130</v>
      </c>
      <c r="F95" s="20" t="s">
        <v>130</v>
      </c>
    </row>
    <row r="96" spans="1:7" ht="28.5" customHeight="1" x14ac:dyDescent="0.25">
      <c r="A96" s="11" t="s">
        <v>91</v>
      </c>
      <c r="B96" s="12" t="s">
        <v>114</v>
      </c>
      <c r="C96" s="11" t="s">
        <v>102</v>
      </c>
      <c r="D96" s="19">
        <v>36775.388509999997</v>
      </c>
      <c r="E96" s="19">
        <v>42451</v>
      </c>
      <c r="F96" s="19">
        <v>146648.9</v>
      </c>
    </row>
    <row r="97" spans="1:6" ht="26.25" customHeight="1" x14ac:dyDescent="0.25">
      <c r="A97" s="11" t="s">
        <v>92</v>
      </c>
      <c r="B97" s="12" t="s">
        <v>93</v>
      </c>
      <c r="C97" s="11" t="s">
        <v>102</v>
      </c>
      <c r="D97" s="19">
        <v>268854.14353</v>
      </c>
      <c r="E97" s="19">
        <v>258377.2</v>
      </c>
      <c r="F97" s="19">
        <v>267470.33184703928</v>
      </c>
    </row>
    <row r="98" spans="1:6" ht="26.25" customHeight="1" x14ac:dyDescent="0.25">
      <c r="A98" s="11" t="s">
        <v>94</v>
      </c>
      <c r="B98" s="12" t="s">
        <v>95</v>
      </c>
      <c r="C98" s="11" t="s">
        <v>102</v>
      </c>
      <c r="D98" s="19">
        <v>52622.689270000003</v>
      </c>
      <c r="E98" s="19">
        <v>119691.28599999999</v>
      </c>
      <c r="F98" s="19">
        <v>132547.93623646206</v>
      </c>
    </row>
    <row r="99" spans="1:6" ht="26.25" customHeight="1" x14ac:dyDescent="0.25">
      <c r="A99" s="11" t="s">
        <v>96</v>
      </c>
      <c r="B99" s="12" t="s">
        <v>22</v>
      </c>
      <c r="C99" s="11" t="s">
        <v>102</v>
      </c>
      <c r="D99" s="19">
        <v>68719</v>
      </c>
      <c r="E99" s="19">
        <v>68727.003133616992</v>
      </c>
      <c r="F99" s="19">
        <v>162446</v>
      </c>
    </row>
    <row r="100" spans="1:6" ht="41.25" customHeight="1" x14ac:dyDescent="0.25">
      <c r="A100" s="11" t="s">
        <v>97</v>
      </c>
      <c r="B100" s="12" t="s">
        <v>98</v>
      </c>
      <c r="C100" s="11" t="s">
        <v>101</v>
      </c>
      <c r="D100" s="24">
        <f>D98/D91</f>
        <v>5.3908078046115616E-2</v>
      </c>
      <c r="E100" s="24">
        <f>E98/E91</f>
        <v>0.11777222608787732</v>
      </c>
      <c r="F100" s="24">
        <f>F98/F91</f>
        <v>9.0315621520345432E-2</v>
      </c>
    </row>
    <row r="101" spans="1:6" ht="195" customHeight="1" x14ac:dyDescent="0.25">
      <c r="A101" s="11" t="s">
        <v>99</v>
      </c>
      <c r="B101" s="12" t="s">
        <v>100</v>
      </c>
      <c r="C101" s="11"/>
      <c r="D101" s="26" t="s">
        <v>129</v>
      </c>
      <c r="E101" s="26" t="s">
        <v>129</v>
      </c>
      <c r="F101" s="26" t="s">
        <v>131</v>
      </c>
    </row>
    <row r="156" spans="1:3" ht="18.75" customHeight="1" x14ac:dyDescent="0.25">
      <c r="A156" s="48" t="s">
        <v>119</v>
      </c>
      <c r="B156" s="48"/>
      <c r="C156" s="48"/>
    </row>
    <row r="157" spans="1:3" x14ac:dyDescent="0.25">
      <c r="A157" s="48"/>
      <c r="B157" s="48"/>
      <c r="C157" s="48"/>
    </row>
    <row r="158" spans="1:3" x14ac:dyDescent="0.25">
      <c r="A158" s="48"/>
      <c r="B158" s="48"/>
      <c r="C158" s="48"/>
    </row>
    <row r="159" spans="1:3" x14ac:dyDescent="0.25">
      <c r="A159" s="48"/>
      <c r="B159" s="48"/>
      <c r="C159" s="48"/>
    </row>
  </sheetData>
  <mergeCells count="3">
    <mergeCell ref="E1:F1"/>
    <mergeCell ref="A156:C159"/>
    <mergeCell ref="A5:F5"/>
  </mergeCells>
  <printOptions horizontalCentered="1"/>
  <pageMargins left="0.19685039370078741" right="0.31496062992125984" top="0.98425196850393704" bottom="0.19685039370078741" header="0.19685039370078741" footer="0.19685039370078741"/>
  <pageSetup paperSize="9" scale="65" fitToHeight="2" orientation="landscape" r:id="rId1"/>
  <headerFooter alignWithMargins="0"/>
  <rowBreaks count="1" manualBreakCount="1">
    <brk id="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60" zoomScaleNormal="60" zoomScaleSheetLayoutView="70" workbookViewId="0">
      <pane xSplit="2" ySplit="9" topLeftCell="C10" activePane="bottomRight" state="frozen"/>
      <selection activeCell="E2" sqref="E2:G2"/>
      <selection pane="topRight" activeCell="E2" sqref="E2:G2"/>
      <selection pane="bottomLeft" activeCell="E2" sqref="E2:G2"/>
      <selection pane="bottomRight" activeCell="A25" sqref="A25:C28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253" width="9.140625" style="7"/>
    <col min="254" max="254" width="7.7109375" style="7" customWidth="1"/>
    <col min="255" max="255" width="45" style="7" customWidth="1"/>
    <col min="256" max="256" width="17" style="7" customWidth="1"/>
    <col min="257" max="262" width="9.7109375" style="7" customWidth="1"/>
    <col min="263" max="509" width="9.140625" style="7"/>
    <col min="510" max="510" width="7.7109375" style="7" customWidth="1"/>
    <col min="511" max="511" width="45" style="7" customWidth="1"/>
    <col min="512" max="512" width="17" style="7" customWidth="1"/>
    <col min="513" max="518" width="9.7109375" style="7" customWidth="1"/>
    <col min="519" max="765" width="9.140625" style="7"/>
    <col min="766" max="766" width="7.7109375" style="7" customWidth="1"/>
    <col min="767" max="767" width="45" style="7" customWidth="1"/>
    <col min="768" max="768" width="17" style="7" customWidth="1"/>
    <col min="769" max="774" width="9.7109375" style="7" customWidth="1"/>
    <col min="775" max="1021" width="9.140625" style="7"/>
    <col min="1022" max="1022" width="7.7109375" style="7" customWidth="1"/>
    <col min="1023" max="1023" width="45" style="7" customWidth="1"/>
    <col min="1024" max="1024" width="17" style="7" customWidth="1"/>
    <col min="1025" max="1030" width="9.7109375" style="7" customWidth="1"/>
    <col min="1031" max="1277" width="9.140625" style="7"/>
    <col min="1278" max="1278" width="7.7109375" style="7" customWidth="1"/>
    <col min="1279" max="1279" width="45" style="7" customWidth="1"/>
    <col min="1280" max="1280" width="17" style="7" customWidth="1"/>
    <col min="1281" max="1286" width="9.7109375" style="7" customWidth="1"/>
    <col min="1287" max="1533" width="9.140625" style="7"/>
    <col min="1534" max="1534" width="7.7109375" style="7" customWidth="1"/>
    <col min="1535" max="1535" width="45" style="7" customWidth="1"/>
    <col min="1536" max="1536" width="17" style="7" customWidth="1"/>
    <col min="1537" max="1542" width="9.7109375" style="7" customWidth="1"/>
    <col min="1543" max="1789" width="9.140625" style="7"/>
    <col min="1790" max="1790" width="7.7109375" style="7" customWidth="1"/>
    <col min="1791" max="1791" width="45" style="7" customWidth="1"/>
    <col min="1792" max="1792" width="17" style="7" customWidth="1"/>
    <col min="1793" max="1798" width="9.7109375" style="7" customWidth="1"/>
    <col min="1799" max="2045" width="9.140625" style="7"/>
    <col min="2046" max="2046" width="7.7109375" style="7" customWidth="1"/>
    <col min="2047" max="2047" width="45" style="7" customWidth="1"/>
    <col min="2048" max="2048" width="17" style="7" customWidth="1"/>
    <col min="2049" max="2054" width="9.7109375" style="7" customWidth="1"/>
    <col min="2055" max="2301" width="9.140625" style="7"/>
    <col min="2302" max="2302" width="7.7109375" style="7" customWidth="1"/>
    <col min="2303" max="2303" width="45" style="7" customWidth="1"/>
    <col min="2304" max="2304" width="17" style="7" customWidth="1"/>
    <col min="2305" max="2310" width="9.7109375" style="7" customWidth="1"/>
    <col min="2311" max="2557" width="9.140625" style="7"/>
    <col min="2558" max="2558" width="7.7109375" style="7" customWidth="1"/>
    <col min="2559" max="2559" width="45" style="7" customWidth="1"/>
    <col min="2560" max="2560" width="17" style="7" customWidth="1"/>
    <col min="2561" max="2566" width="9.7109375" style="7" customWidth="1"/>
    <col min="2567" max="2813" width="9.140625" style="7"/>
    <col min="2814" max="2814" width="7.7109375" style="7" customWidth="1"/>
    <col min="2815" max="2815" width="45" style="7" customWidth="1"/>
    <col min="2816" max="2816" width="17" style="7" customWidth="1"/>
    <col min="2817" max="2822" width="9.7109375" style="7" customWidth="1"/>
    <col min="2823" max="3069" width="9.140625" style="7"/>
    <col min="3070" max="3070" width="7.7109375" style="7" customWidth="1"/>
    <col min="3071" max="3071" width="45" style="7" customWidth="1"/>
    <col min="3072" max="3072" width="17" style="7" customWidth="1"/>
    <col min="3073" max="3078" width="9.7109375" style="7" customWidth="1"/>
    <col min="3079" max="3325" width="9.140625" style="7"/>
    <col min="3326" max="3326" width="7.7109375" style="7" customWidth="1"/>
    <col min="3327" max="3327" width="45" style="7" customWidth="1"/>
    <col min="3328" max="3328" width="17" style="7" customWidth="1"/>
    <col min="3329" max="3334" width="9.7109375" style="7" customWidth="1"/>
    <col min="3335" max="3581" width="9.140625" style="7"/>
    <col min="3582" max="3582" width="7.7109375" style="7" customWidth="1"/>
    <col min="3583" max="3583" width="45" style="7" customWidth="1"/>
    <col min="3584" max="3584" width="17" style="7" customWidth="1"/>
    <col min="3585" max="3590" width="9.7109375" style="7" customWidth="1"/>
    <col min="3591" max="3837" width="9.140625" style="7"/>
    <col min="3838" max="3838" width="7.7109375" style="7" customWidth="1"/>
    <col min="3839" max="3839" width="45" style="7" customWidth="1"/>
    <col min="3840" max="3840" width="17" style="7" customWidth="1"/>
    <col min="3841" max="3846" width="9.7109375" style="7" customWidth="1"/>
    <col min="3847" max="4093" width="9.140625" style="7"/>
    <col min="4094" max="4094" width="7.7109375" style="7" customWidth="1"/>
    <col min="4095" max="4095" width="45" style="7" customWidth="1"/>
    <col min="4096" max="4096" width="17" style="7" customWidth="1"/>
    <col min="4097" max="4102" width="9.7109375" style="7" customWidth="1"/>
    <col min="4103" max="4349" width="9.140625" style="7"/>
    <col min="4350" max="4350" width="7.7109375" style="7" customWidth="1"/>
    <col min="4351" max="4351" width="45" style="7" customWidth="1"/>
    <col min="4352" max="4352" width="17" style="7" customWidth="1"/>
    <col min="4353" max="4358" width="9.7109375" style="7" customWidth="1"/>
    <col min="4359" max="4605" width="9.140625" style="7"/>
    <col min="4606" max="4606" width="7.7109375" style="7" customWidth="1"/>
    <col min="4607" max="4607" width="45" style="7" customWidth="1"/>
    <col min="4608" max="4608" width="17" style="7" customWidth="1"/>
    <col min="4609" max="4614" width="9.7109375" style="7" customWidth="1"/>
    <col min="4615" max="4861" width="9.140625" style="7"/>
    <col min="4862" max="4862" width="7.7109375" style="7" customWidth="1"/>
    <col min="4863" max="4863" width="45" style="7" customWidth="1"/>
    <col min="4864" max="4864" width="17" style="7" customWidth="1"/>
    <col min="4865" max="4870" width="9.7109375" style="7" customWidth="1"/>
    <col min="4871" max="5117" width="9.140625" style="7"/>
    <col min="5118" max="5118" width="7.7109375" style="7" customWidth="1"/>
    <col min="5119" max="5119" width="45" style="7" customWidth="1"/>
    <col min="5120" max="5120" width="17" style="7" customWidth="1"/>
    <col min="5121" max="5126" width="9.7109375" style="7" customWidth="1"/>
    <col min="5127" max="5373" width="9.140625" style="7"/>
    <col min="5374" max="5374" width="7.7109375" style="7" customWidth="1"/>
    <col min="5375" max="5375" width="45" style="7" customWidth="1"/>
    <col min="5376" max="5376" width="17" style="7" customWidth="1"/>
    <col min="5377" max="5382" width="9.7109375" style="7" customWidth="1"/>
    <col min="5383" max="5629" width="9.140625" style="7"/>
    <col min="5630" max="5630" width="7.7109375" style="7" customWidth="1"/>
    <col min="5631" max="5631" width="45" style="7" customWidth="1"/>
    <col min="5632" max="5632" width="17" style="7" customWidth="1"/>
    <col min="5633" max="5638" width="9.7109375" style="7" customWidth="1"/>
    <col min="5639" max="5885" width="9.140625" style="7"/>
    <col min="5886" max="5886" width="7.7109375" style="7" customWidth="1"/>
    <col min="5887" max="5887" width="45" style="7" customWidth="1"/>
    <col min="5888" max="5888" width="17" style="7" customWidth="1"/>
    <col min="5889" max="5894" width="9.7109375" style="7" customWidth="1"/>
    <col min="5895" max="6141" width="9.140625" style="7"/>
    <col min="6142" max="6142" width="7.7109375" style="7" customWidth="1"/>
    <col min="6143" max="6143" width="45" style="7" customWidth="1"/>
    <col min="6144" max="6144" width="17" style="7" customWidth="1"/>
    <col min="6145" max="6150" width="9.7109375" style="7" customWidth="1"/>
    <col min="6151" max="6397" width="9.140625" style="7"/>
    <col min="6398" max="6398" width="7.7109375" style="7" customWidth="1"/>
    <col min="6399" max="6399" width="45" style="7" customWidth="1"/>
    <col min="6400" max="6400" width="17" style="7" customWidth="1"/>
    <col min="6401" max="6406" width="9.7109375" style="7" customWidth="1"/>
    <col min="6407" max="6653" width="9.140625" style="7"/>
    <col min="6654" max="6654" width="7.7109375" style="7" customWidth="1"/>
    <col min="6655" max="6655" width="45" style="7" customWidth="1"/>
    <col min="6656" max="6656" width="17" style="7" customWidth="1"/>
    <col min="6657" max="6662" width="9.7109375" style="7" customWidth="1"/>
    <col min="6663" max="6909" width="9.140625" style="7"/>
    <col min="6910" max="6910" width="7.7109375" style="7" customWidth="1"/>
    <col min="6911" max="6911" width="45" style="7" customWidth="1"/>
    <col min="6912" max="6912" width="17" style="7" customWidth="1"/>
    <col min="6913" max="6918" width="9.7109375" style="7" customWidth="1"/>
    <col min="6919" max="7165" width="9.140625" style="7"/>
    <col min="7166" max="7166" width="7.7109375" style="7" customWidth="1"/>
    <col min="7167" max="7167" width="45" style="7" customWidth="1"/>
    <col min="7168" max="7168" width="17" style="7" customWidth="1"/>
    <col min="7169" max="7174" width="9.7109375" style="7" customWidth="1"/>
    <col min="7175" max="7421" width="9.140625" style="7"/>
    <col min="7422" max="7422" width="7.7109375" style="7" customWidth="1"/>
    <col min="7423" max="7423" width="45" style="7" customWidth="1"/>
    <col min="7424" max="7424" width="17" style="7" customWidth="1"/>
    <col min="7425" max="7430" width="9.7109375" style="7" customWidth="1"/>
    <col min="7431" max="7677" width="9.140625" style="7"/>
    <col min="7678" max="7678" width="7.7109375" style="7" customWidth="1"/>
    <col min="7679" max="7679" width="45" style="7" customWidth="1"/>
    <col min="7680" max="7680" width="17" style="7" customWidth="1"/>
    <col min="7681" max="7686" width="9.7109375" style="7" customWidth="1"/>
    <col min="7687" max="7933" width="9.140625" style="7"/>
    <col min="7934" max="7934" width="7.7109375" style="7" customWidth="1"/>
    <col min="7935" max="7935" width="45" style="7" customWidth="1"/>
    <col min="7936" max="7936" width="17" style="7" customWidth="1"/>
    <col min="7937" max="7942" width="9.7109375" style="7" customWidth="1"/>
    <col min="7943" max="8189" width="9.140625" style="7"/>
    <col min="8190" max="8190" width="7.7109375" style="7" customWidth="1"/>
    <col min="8191" max="8191" width="45" style="7" customWidth="1"/>
    <col min="8192" max="8192" width="17" style="7" customWidth="1"/>
    <col min="8193" max="8198" width="9.7109375" style="7" customWidth="1"/>
    <col min="8199" max="8445" width="9.140625" style="7"/>
    <col min="8446" max="8446" width="7.7109375" style="7" customWidth="1"/>
    <col min="8447" max="8447" width="45" style="7" customWidth="1"/>
    <col min="8448" max="8448" width="17" style="7" customWidth="1"/>
    <col min="8449" max="8454" width="9.7109375" style="7" customWidth="1"/>
    <col min="8455" max="8701" width="9.140625" style="7"/>
    <col min="8702" max="8702" width="7.7109375" style="7" customWidth="1"/>
    <col min="8703" max="8703" width="45" style="7" customWidth="1"/>
    <col min="8704" max="8704" width="17" style="7" customWidth="1"/>
    <col min="8705" max="8710" width="9.7109375" style="7" customWidth="1"/>
    <col min="8711" max="8957" width="9.140625" style="7"/>
    <col min="8958" max="8958" width="7.7109375" style="7" customWidth="1"/>
    <col min="8959" max="8959" width="45" style="7" customWidth="1"/>
    <col min="8960" max="8960" width="17" style="7" customWidth="1"/>
    <col min="8961" max="8966" width="9.7109375" style="7" customWidth="1"/>
    <col min="8967" max="9213" width="9.140625" style="7"/>
    <col min="9214" max="9214" width="7.7109375" style="7" customWidth="1"/>
    <col min="9215" max="9215" width="45" style="7" customWidth="1"/>
    <col min="9216" max="9216" width="17" style="7" customWidth="1"/>
    <col min="9217" max="9222" width="9.7109375" style="7" customWidth="1"/>
    <col min="9223" max="9469" width="9.140625" style="7"/>
    <col min="9470" max="9470" width="7.7109375" style="7" customWidth="1"/>
    <col min="9471" max="9471" width="45" style="7" customWidth="1"/>
    <col min="9472" max="9472" width="17" style="7" customWidth="1"/>
    <col min="9473" max="9478" width="9.7109375" style="7" customWidth="1"/>
    <col min="9479" max="9725" width="9.140625" style="7"/>
    <col min="9726" max="9726" width="7.7109375" style="7" customWidth="1"/>
    <col min="9727" max="9727" width="45" style="7" customWidth="1"/>
    <col min="9728" max="9728" width="17" style="7" customWidth="1"/>
    <col min="9729" max="9734" width="9.7109375" style="7" customWidth="1"/>
    <col min="9735" max="9981" width="9.140625" style="7"/>
    <col min="9982" max="9982" width="7.7109375" style="7" customWidth="1"/>
    <col min="9983" max="9983" width="45" style="7" customWidth="1"/>
    <col min="9984" max="9984" width="17" style="7" customWidth="1"/>
    <col min="9985" max="9990" width="9.7109375" style="7" customWidth="1"/>
    <col min="9991" max="10237" width="9.140625" style="7"/>
    <col min="10238" max="10238" width="7.7109375" style="7" customWidth="1"/>
    <col min="10239" max="10239" width="45" style="7" customWidth="1"/>
    <col min="10240" max="10240" width="17" style="7" customWidth="1"/>
    <col min="10241" max="10246" width="9.7109375" style="7" customWidth="1"/>
    <col min="10247" max="10493" width="9.140625" style="7"/>
    <col min="10494" max="10494" width="7.7109375" style="7" customWidth="1"/>
    <col min="10495" max="10495" width="45" style="7" customWidth="1"/>
    <col min="10496" max="10496" width="17" style="7" customWidth="1"/>
    <col min="10497" max="10502" width="9.7109375" style="7" customWidth="1"/>
    <col min="10503" max="10749" width="9.140625" style="7"/>
    <col min="10750" max="10750" width="7.7109375" style="7" customWidth="1"/>
    <col min="10751" max="10751" width="45" style="7" customWidth="1"/>
    <col min="10752" max="10752" width="17" style="7" customWidth="1"/>
    <col min="10753" max="10758" width="9.7109375" style="7" customWidth="1"/>
    <col min="10759" max="11005" width="9.140625" style="7"/>
    <col min="11006" max="11006" width="7.7109375" style="7" customWidth="1"/>
    <col min="11007" max="11007" width="45" style="7" customWidth="1"/>
    <col min="11008" max="11008" width="17" style="7" customWidth="1"/>
    <col min="11009" max="11014" width="9.7109375" style="7" customWidth="1"/>
    <col min="11015" max="11261" width="9.140625" style="7"/>
    <col min="11262" max="11262" width="7.7109375" style="7" customWidth="1"/>
    <col min="11263" max="11263" width="45" style="7" customWidth="1"/>
    <col min="11264" max="11264" width="17" style="7" customWidth="1"/>
    <col min="11265" max="11270" width="9.7109375" style="7" customWidth="1"/>
    <col min="11271" max="11517" width="9.140625" style="7"/>
    <col min="11518" max="11518" width="7.7109375" style="7" customWidth="1"/>
    <col min="11519" max="11519" width="45" style="7" customWidth="1"/>
    <col min="11520" max="11520" width="17" style="7" customWidth="1"/>
    <col min="11521" max="11526" width="9.7109375" style="7" customWidth="1"/>
    <col min="11527" max="11773" width="9.140625" style="7"/>
    <col min="11774" max="11774" width="7.7109375" style="7" customWidth="1"/>
    <col min="11775" max="11775" width="45" style="7" customWidth="1"/>
    <col min="11776" max="11776" width="17" style="7" customWidth="1"/>
    <col min="11777" max="11782" width="9.7109375" style="7" customWidth="1"/>
    <col min="11783" max="12029" width="9.140625" style="7"/>
    <col min="12030" max="12030" width="7.7109375" style="7" customWidth="1"/>
    <col min="12031" max="12031" width="45" style="7" customWidth="1"/>
    <col min="12032" max="12032" width="17" style="7" customWidth="1"/>
    <col min="12033" max="12038" width="9.7109375" style="7" customWidth="1"/>
    <col min="12039" max="12285" width="9.140625" style="7"/>
    <col min="12286" max="12286" width="7.7109375" style="7" customWidth="1"/>
    <col min="12287" max="12287" width="45" style="7" customWidth="1"/>
    <col min="12288" max="12288" width="17" style="7" customWidth="1"/>
    <col min="12289" max="12294" width="9.7109375" style="7" customWidth="1"/>
    <col min="12295" max="12541" width="9.140625" style="7"/>
    <col min="12542" max="12542" width="7.7109375" style="7" customWidth="1"/>
    <col min="12543" max="12543" width="45" style="7" customWidth="1"/>
    <col min="12544" max="12544" width="17" style="7" customWidth="1"/>
    <col min="12545" max="12550" width="9.7109375" style="7" customWidth="1"/>
    <col min="12551" max="12797" width="9.140625" style="7"/>
    <col min="12798" max="12798" width="7.7109375" style="7" customWidth="1"/>
    <col min="12799" max="12799" width="45" style="7" customWidth="1"/>
    <col min="12800" max="12800" width="17" style="7" customWidth="1"/>
    <col min="12801" max="12806" width="9.7109375" style="7" customWidth="1"/>
    <col min="12807" max="13053" width="9.140625" style="7"/>
    <col min="13054" max="13054" width="7.7109375" style="7" customWidth="1"/>
    <col min="13055" max="13055" width="45" style="7" customWidth="1"/>
    <col min="13056" max="13056" width="17" style="7" customWidth="1"/>
    <col min="13057" max="13062" width="9.7109375" style="7" customWidth="1"/>
    <col min="13063" max="13309" width="9.140625" style="7"/>
    <col min="13310" max="13310" width="7.7109375" style="7" customWidth="1"/>
    <col min="13311" max="13311" width="45" style="7" customWidth="1"/>
    <col min="13312" max="13312" width="17" style="7" customWidth="1"/>
    <col min="13313" max="13318" width="9.7109375" style="7" customWidth="1"/>
    <col min="13319" max="13565" width="9.140625" style="7"/>
    <col min="13566" max="13566" width="7.7109375" style="7" customWidth="1"/>
    <col min="13567" max="13567" width="45" style="7" customWidth="1"/>
    <col min="13568" max="13568" width="17" style="7" customWidth="1"/>
    <col min="13569" max="13574" width="9.7109375" style="7" customWidth="1"/>
    <col min="13575" max="13821" width="9.140625" style="7"/>
    <col min="13822" max="13822" width="7.7109375" style="7" customWidth="1"/>
    <col min="13823" max="13823" width="45" style="7" customWidth="1"/>
    <col min="13824" max="13824" width="17" style="7" customWidth="1"/>
    <col min="13825" max="13830" width="9.7109375" style="7" customWidth="1"/>
    <col min="13831" max="14077" width="9.140625" style="7"/>
    <col min="14078" max="14078" width="7.7109375" style="7" customWidth="1"/>
    <col min="14079" max="14079" width="45" style="7" customWidth="1"/>
    <col min="14080" max="14080" width="17" style="7" customWidth="1"/>
    <col min="14081" max="14086" width="9.7109375" style="7" customWidth="1"/>
    <col min="14087" max="14333" width="9.140625" style="7"/>
    <col min="14334" max="14334" width="7.7109375" style="7" customWidth="1"/>
    <col min="14335" max="14335" width="45" style="7" customWidth="1"/>
    <col min="14336" max="14336" width="17" style="7" customWidth="1"/>
    <col min="14337" max="14342" width="9.7109375" style="7" customWidth="1"/>
    <col min="14343" max="14589" width="9.140625" style="7"/>
    <col min="14590" max="14590" width="7.7109375" style="7" customWidth="1"/>
    <col min="14591" max="14591" width="45" style="7" customWidth="1"/>
    <col min="14592" max="14592" width="17" style="7" customWidth="1"/>
    <col min="14593" max="14598" width="9.7109375" style="7" customWidth="1"/>
    <col min="14599" max="14845" width="9.140625" style="7"/>
    <col min="14846" max="14846" width="7.7109375" style="7" customWidth="1"/>
    <col min="14847" max="14847" width="45" style="7" customWidth="1"/>
    <col min="14848" max="14848" width="17" style="7" customWidth="1"/>
    <col min="14849" max="14854" width="9.7109375" style="7" customWidth="1"/>
    <col min="14855" max="15101" width="9.140625" style="7"/>
    <col min="15102" max="15102" width="7.7109375" style="7" customWidth="1"/>
    <col min="15103" max="15103" width="45" style="7" customWidth="1"/>
    <col min="15104" max="15104" width="17" style="7" customWidth="1"/>
    <col min="15105" max="15110" width="9.7109375" style="7" customWidth="1"/>
    <col min="15111" max="15357" width="9.140625" style="7"/>
    <col min="15358" max="15358" width="7.7109375" style="7" customWidth="1"/>
    <col min="15359" max="15359" width="45" style="7" customWidth="1"/>
    <col min="15360" max="15360" width="17" style="7" customWidth="1"/>
    <col min="15361" max="15366" width="9.7109375" style="7" customWidth="1"/>
    <col min="15367" max="15613" width="9.140625" style="7"/>
    <col min="15614" max="15614" width="7.7109375" style="7" customWidth="1"/>
    <col min="15615" max="15615" width="45" style="7" customWidth="1"/>
    <col min="15616" max="15616" width="17" style="7" customWidth="1"/>
    <col min="15617" max="15622" width="9.7109375" style="7" customWidth="1"/>
    <col min="15623" max="15869" width="9.140625" style="7"/>
    <col min="15870" max="15870" width="7.7109375" style="7" customWidth="1"/>
    <col min="15871" max="15871" width="45" style="7" customWidth="1"/>
    <col min="15872" max="15872" width="17" style="7" customWidth="1"/>
    <col min="15873" max="15878" width="9.7109375" style="7" customWidth="1"/>
    <col min="15879" max="16125" width="9.140625" style="7"/>
    <col min="16126" max="16126" width="7.7109375" style="7" customWidth="1"/>
    <col min="16127" max="16127" width="45" style="7" customWidth="1"/>
    <col min="16128" max="16128" width="17" style="7" customWidth="1"/>
    <col min="16129" max="16134" width="9.7109375" style="7" customWidth="1"/>
    <col min="16135" max="16384" width="9.140625" style="7"/>
  </cols>
  <sheetData>
    <row r="1" spans="1:9" ht="89.25" customHeight="1" x14ac:dyDescent="0.25">
      <c r="G1" s="51" t="s">
        <v>111</v>
      </c>
      <c r="H1" s="51"/>
      <c r="I1" s="51"/>
    </row>
    <row r="5" spans="1:9" ht="26.25" customHeight="1" x14ac:dyDescent="0.25">
      <c r="A5" s="49" t="s">
        <v>113</v>
      </c>
      <c r="B5" s="49"/>
      <c r="C5" s="49"/>
      <c r="D5" s="49"/>
      <c r="E5" s="49"/>
      <c r="F5" s="49"/>
      <c r="G5" s="49"/>
      <c r="H5" s="49"/>
      <c r="I5" s="49"/>
    </row>
    <row r="8" spans="1:9" s="6" customFormat="1" ht="67.5" customHeight="1" x14ac:dyDescent="0.25">
      <c r="A8" s="52" t="s">
        <v>15</v>
      </c>
      <c r="B8" s="52" t="s">
        <v>16</v>
      </c>
      <c r="C8" s="52" t="s">
        <v>104</v>
      </c>
      <c r="D8" s="52" t="s">
        <v>116</v>
      </c>
      <c r="E8" s="52"/>
      <c r="F8" s="52" t="s">
        <v>117</v>
      </c>
      <c r="G8" s="52"/>
      <c r="H8" s="52" t="s">
        <v>118</v>
      </c>
      <c r="I8" s="52"/>
    </row>
    <row r="9" spans="1:9" ht="51.75" customHeight="1" x14ac:dyDescent="0.25">
      <c r="A9" s="52"/>
      <c r="B9" s="52"/>
      <c r="C9" s="52"/>
      <c r="D9" s="8" t="s">
        <v>42</v>
      </c>
      <c r="E9" s="8" t="s">
        <v>43</v>
      </c>
      <c r="F9" s="31" t="s">
        <v>42</v>
      </c>
      <c r="G9" s="31" t="s">
        <v>43</v>
      </c>
      <c r="H9" s="31" t="s">
        <v>42</v>
      </c>
      <c r="I9" s="31" t="s">
        <v>43</v>
      </c>
    </row>
    <row r="10" spans="1:9" ht="33.75" customHeight="1" x14ac:dyDescent="0.25">
      <c r="A10" s="8" t="s">
        <v>25</v>
      </c>
      <c r="B10" s="9" t="s">
        <v>106</v>
      </c>
      <c r="C10" s="8"/>
      <c r="D10" s="17"/>
      <c r="E10" s="17"/>
      <c r="F10" s="17"/>
      <c r="G10" s="17"/>
      <c r="H10" s="17"/>
      <c r="I10" s="17"/>
    </row>
    <row r="11" spans="1:9" ht="47.25" customHeight="1" x14ac:dyDescent="0.25">
      <c r="A11" s="8" t="s">
        <v>26</v>
      </c>
      <c r="B11" s="9" t="s">
        <v>121</v>
      </c>
      <c r="C11" s="8" t="s">
        <v>105</v>
      </c>
      <c r="D11" s="17">
        <v>217.108</v>
      </c>
      <c r="E11" s="17">
        <v>238.82</v>
      </c>
      <c r="F11" s="27">
        <v>238.82</v>
      </c>
      <c r="G11" s="17">
        <v>280.74</v>
      </c>
      <c r="H11" s="25">
        <v>280.74</v>
      </c>
      <c r="I11" s="38">
        <v>1160.9000000000001</v>
      </c>
    </row>
    <row r="12" spans="1:9" ht="83.25" customHeight="1" x14ac:dyDescent="0.25">
      <c r="A12" s="8" t="s">
        <v>27</v>
      </c>
      <c r="B12" s="9" t="s">
        <v>120</v>
      </c>
      <c r="C12" s="8" t="s">
        <v>105</v>
      </c>
      <c r="D12" s="17">
        <v>247.2</v>
      </c>
      <c r="E12" s="17">
        <v>279.14</v>
      </c>
      <c r="F12" s="27">
        <v>279.14</v>
      </c>
      <c r="G12" s="17">
        <v>170.81</v>
      </c>
      <c r="H12" s="25">
        <v>170.81</v>
      </c>
      <c r="I12" s="25">
        <v>210.13</v>
      </c>
    </row>
    <row r="13" spans="1:9" ht="42" customHeight="1" x14ac:dyDescent="0.25">
      <c r="A13" s="8" t="s">
        <v>28</v>
      </c>
      <c r="B13" s="9" t="s">
        <v>115</v>
      </c>
      <c r="C13" s="14"/>
      <c r="D13" s="17"/>
      <c r="E13" s="17"/>
      <c r="F13" s="17"/>
      <c r="G13" s="17"/>
      <c r="H13" s="17"/>
      <c r="I13" s="17"/>
    </row>
    <row r="14" spans="1:9" ht="27" customHeight="1" x14ac:dyDescent="0.25">
      <c r="A14" s="8"/>
      <c r="B14" s="9" t="s">
        <v>107</v>
      </c>
      <c r="C14" s="14" t="s">
        <v>105</v>
      </c>
      <c r="D14" s="33">
        <v>334.12</v>
      </c>
      <c r="E14" s="33">
        <v>473.07</v>
      </c>
      <c r="F14" s="33">
        <v>466.36</v>
      </c>
      <c r="G14" s="33">
        <v>466.36</v>
      </c>
      <c r="H14" s="32">
        <v>466.36</v>
      </c>
      <c r="I14" s="32">
        <v>431.79</v>
      </c>
    </row>
    <row r="15" spans="1:9" ht="27" customHeight="1" x14ac:dyDescent="0.25">
      <c r="A15" s="8"/>
      <c r="B15" s="9" t="s">
        <v>71</v>
      </c>
      <c r="C15" s="14" t="s">
        <v>105</v>
      </c>
      <c r="D15" s="17">
        <v>225.4</v>
      </c>
      <c r="E15" s="17">
        <v>322.32</v>
      </c>
      <c r="F15" s="25">
        <v>304.93</v>
      </c>
      <c r="G15" s="25">
        <v>304.93</v>
      </c>
      <c r="H15" s="25">
        <v>288.20999999999998</v>
      </c>
      <c r="I15" s="25">
        <v>431.79</v>
      </c>
    </row>
    <row r="16" spans="1:9" ht="27" customHeight="1" x14ac:dyDescent="0.25">
      <c r="A16" s="8"/>
      <c r="B16" s="9" t="s">
        <v>72</v>
      </c>
      <c r="C16" s="14" t="s">
        <v>105</v>
      </c>
      <c r="D16" s="17">
        <v>111.37</v>
      </c>
      <c r="E16" s="17">
        <v>159.26</v>
      </c>
      <c r="F16" s="25">
        <v>159.1</v>
      </c>
      <c r="G16" s="25">
        <v>159.1</v>
      </c>
      <c r="H16" s="25">
        <v>159.1</v>
      </c>
      <c r="I16" s="25">
        <v>431.79</v>
      </c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2020-04-17T06:15:00Z</dcterms:modified>
</cp:coreProperties>
</file>